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Calcul FO" sheetId="1" r:id="rId1"/>
    <sheet name="Feuil1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'Feuil1'!$A$1:$L$28</definedName>
  </definedNames>
  <calcPr fullCalcOnLoad="1"/>
</workbook>
</file>

<file path=xl/sharedStrings.xml><?xml version="1.0" encoding="utf-8"?>
<sst xmlns="http://schemas.openxmlformats.org/spreadsheetml/2006/main" count="147" uniqueCount="64">
  <si>
    <t>Corps/ Grade/Fonction</t>
  </si>
  <si>
    <t>Nombre de personnels</t>
  </si>
  <si>
    <t>Montant mini (1548)</t>
  </si>
  <si>
    <t>Montant max (1548)</t>
  </si>
  <si>
    <t>Montant mini (1549)</t>
  </si>
  <si>
    <t>Montant Max (1549)</t>
  </si>
  <si>
    <t>Montant Moyen (1548)</t>
  </si>
  <si>
    <t>Montant Median (1548)</t>
  </si>
  <si>
    <t>Montant Moyen (1549)</t>
  </si>
  <si>
    <t>Montant Médian (1549)</t>
  </si>
  <si>
    <t>APAE</t>
  </si>
  <si>
    <t>AAE</t>
  </si>
  <si>
    <t>SAENES CE</t>
  </si>
  <si>
    <t>SAENES CS</t>
  </si>
  <si>
    <t>SAENES CN</t>
  </si>
  <si>
    <t>ADJENES P1</t>
  </si>
  <si>
    <t>ADJENES P2</t>
  </si>
  <si>
    <t>ADJENES C1</t>
  </si>
  <si>
    <t>ADJENES C2</t>
  </si>
  <si>
    <t>Montant mini (0674)</t>
  </si>
  <si>
    <t>Montant max (0674)</t>
  </si>
  <si>
    <t>Montant Moyen (0674)</t>
  </si>
  <si>
    <t>Montant Median (0674)</t>
  </si>
  <si>
    <t>Encadrement Supérieur   (AENESR; AAHC)</t>
  </si>
  <si>
    <t>montant moyen annuel (1548+1549)</t>
  </si>
  <si>
    <t>pas d'information</t>
  </si>
  <si>
    <t>montant moyen annuel national 2013 hors AC</t>
  </si>
  <si>
    <t>IGR HC</t>
  </si>
  <si>
    <t>IGR C1</t>
  </si>
  <si>
    <t>IGR C2</t>
  </si>
  <si>
    <t>IGE HC</t>
  </si>
  <si>
    <t>IGE C1</t>
  </si>
  <si>
    <t>IGE C2</t>
  </si>
  <si>
    <t>ASI</t>
  </si>
  <si>
    <t>TEC RF CS</t>
  </si>
  <si>
    <t>TEC RF CE</t>
  </si>
  <si>
    <t>TEC RF CN</t>
  </si>
  <si>
    <t>ATRF P1</t>
  </si>
  <si>
    <t>ATRF P2</t>
  </si>
  <si>
    <t>ATRF C1</t>
  </si>
  <si>
    <t>ATRF C2</t>
  </si>
  <si>
    <t>Montant mini (0286)</t>
  </si>
  <si>
    <t>Montant max (0286)</t>
  </si>
  <si>
    <t>Montant mini (0221)</t>
  </si>
  <si>
    <t>Montant Max (0221)</t>
  </si>
  <si>
    <t>Montant Moyen (0286)</t>
  </si>
  <si>
    <t>Montant Median (0286)</t>
  </si>
  <si>
    <t>Montant Moyen (0221)</t>
  </si>
  <si>
    <t>Montant Médian (0221)</t>
  </si>
  <si>
    <t>montant moyen annuel (0221)</t>
  </si>
  <si>
    <t>montant moyen annuel (0674)</t>
  </si>
  <si>
    <t>Etat récapitulatif des régimes indemnitaire par Corps/Grade (BOP 214), à la date d'observation du 01/01/2015, les montants indiqués corespondent à des personnels à temps plein</t>
  </si>
  <si>
    <t>Total mini/an</t>
  </si>
  <si>
    <t>Total maxi/an</t>
  </si>
  <si>
    <t>Montant mini/mois</t>
  </si>
  <si>
    <t>Montant maxi/mois</t>
  </si>
  <si>
    <r>
      <t>Arrêté du 23 décembre 2014 modifiant l'arrêté du 12 novembre 2010 relatif à l'indemnité de responsabilité attribuée aux recteurs d'académie et au vice-chancelier des universités de Paris</t>
    </r>
    <r>
      <rPr>
        <sz val="11"/>
        <color theme="1"/>
        <rFont val="Calibri"/>
        <family val="2"/>
      </rPr>
      <t xml:space="preserve"> </t>
    </r>
  </si>
  <si>
    <t>http://www.legifrance.gouv.fr/affichTexte.do;jsessionid=B295557EC9EB93582BFC117CF8B311AC.tpdila19v_1?cidTexte=JORFTEXT000029965566&amp;dateTexte=&amp;oldAction=rechJO&amp;categorieLien=id&amp;idJO=JORFCONT000029965439</t>
  </si>
  <si>
    <t>http://www.legifrance.gouv.fr/affichTexte.do?cidTexte=JORFTEXT000023086256&amp;dateTexte=&amp;categorieLien=id</t>
  </si>
  <si>
    <t>PERIODE HOLLANDE RECTEUR</t>
  </si>
  <si>
    <t>PERIODE SARKHO RECTEUR</t>
  </si>
  <si>
    <t xml:space="preserve">        fois plus que l'indemnitaire minimum</t>
  </si>
  <si>
    <t>l'indemnitaire maxi est</t>
  </si>
  <si>
    <t>POUR SE REPERER UN PEU LA DEDANS, FO VOUS PROPOSE QUELQUES ELEMENTS DE COMPARAISON… CHACUN POURRA SE FAIRE UN AVIS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</si>
</sst>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51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>
        <color indexed="63"/>
      </right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>
        <color indexed="63"/>
      </right>
      <top style="medium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1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NumberForma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NumberFormat="1" applyFill="1" applyAlignment="1">
      <alignment horizontal="center"/>
    </xf>
    <xf numFmtId="164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164" fontId="0" fillId="36" borderId="0" xfId="0" applyNumberForma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164" fontId="0" fillId="37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164" fontId="0" fillId="38" borderId="0" xfId="0" applyNumberFormat="1" applyFill="1" applyAlignment="1">
      <alignment horizontal="center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164" fontId="0" fillId="39" borderId="0" xfId="0" applyNumberFormat="1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0" borderId="0" xfId="0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40" borderId="13" xfId="0" applyNumberFormat="1" applyFont="1" applyFill="1" applyBorder="1" applyAlignment="1">
      <alignment horizontal="center"/>
    </xf>
    <xf numFmtId="164" fontId="6" fillId="40" borderId="14" xfId="0" applyNumberFormat="1" applyFont="1" applyFill="1" applyBorder="1" applyAlignment="1">
      <alignment horizontal="center"/>
    </xf>
    <xf numFmtId="164" fontId="6" fillId="40" borderId="15" xfId="0" applyNumberFormat="1" applyFont="1" applyFill="1" applyBorder="1" applyAlignment="1">
      <alignment horizontal="center"/>
    </xf>
    <xf numFmtId="164" fontId="6" fillId="40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0" fillId="0" borderId="0" xfId="45" applyAlignment="1" applyProtection="1">
      <alignment/>
      <protection/>
    </xf>
    <xf numFmtId="0" fontId="0" fillId="41" borderId="0" xfId="0" applyFill="1" applyAlignment="1">
      <alignment/>
    </xf>
    <xf numFmtId="0" fontId="0" fillId="0" borderId="0" xfId="0" applyAlignment="1">
      <alignment horizontal="center" wrapText="1"/>
    </xf>
    <xf numFmtId="164" fontId="7" fillId="42" borderId="17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43" borderId="18" xfId="0" applyFill="1" applyBorder="1" applyAlignment="1">
      <alignment horizontal="center"/>
    </xf>
    <xf numFmtId="2" fontId="0" fillId="43" borderId="18" xfId="0" applyNumberFormat="1" applyFill="1" applyBorder="1" applyAlignment="1">
      <alignment horizontal="center"/>
    </xf>
    <xf numFmtId="0" fontId="0" fillId="43" borderId="18" xfId="0" applyFill="1" applyBorder="1" applyAlignment="1">
      <alignment horizontal="center" wrapText="1"/>
    </xf>
    <xf numFmtId="0" fontId="41" fillId="44" borderId="0" xfId="0" applyFont="1" applyFill="1" applyAlignment="1">
      <alignment/>
    </xf>
    <xf numFmtId="0" fontId="41" fillId="0" borderId="0" xfId="0" applyFont="1" applyAlignment="1">
      <alignment/>
    </xf>
    <xf numFmtId="0" fontId="3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tilisateurs\ffaisy\Desktop\1548et1549-2014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tilisateurs\ffaisy\Desktop\1548et1549-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tilisateurs\ffaisy\Desktop\0674-2015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tilisateurs\ffaisy\Desktop\0221+0286-bscum_2015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cadrement sup"/>
      <sheetName val="APAE DDS"/>
      <sheetName val="AAE"/>
      <sheetName val="SAENES CE"/>
      <sheetName val="SAENES CS"/>
      <sheetName val="SAENES CN"/>
      <sheetName val="Rapport1"/>
    </sheetNames>
    <sheetDataSet>
      <sheetData sheetId="0">
        <row r="23">
          <cell r="A23">
            <v>20</v>
          </cell>
        </row>
        <row r="25">
          <cell r="B25">
            <v>715.14</v>
          </cell>
          <cell r="C25">
            <v>1450.02</v>
          </cell>
          <cell r="D25">
            <v>1207.984</v>
          </cell>
          <cell r="E25">
            <v>1236.01</v>
          </cell>
        </row>
        <row r="26">
          <cell r="B26">
            <v>183</v>
          </cell>
          <cell r="C26">
            <v>699.68</v>
          </cell>
          <cell r="D26">
            <v>256.14500000000004</v>
          </cell>
          <cell r="E26">
            <v>199.67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AHC  DDS AENESR"/>
      <sheetName val="APAE"/>
      <sheetName val="AAE"/>
      <sheetName val="SAENES CE"/>
      <sheetName val="SAENES CS"/>
      <sheetName val="SAENES CN"/>
      <sheetName val="Rapport1"/>
    </sheetNames>
    <sheetDataSet>
      <sheetData sheetId="1">
        <row r="44">
          <cell r="B44">
            <v>506.81</v>
          </cell>
          <cell r="C44">
            <v>715.15</v>
          </cell>
          <cell r="D44">
            <v>619.7299999999998</v>
          </cell>
          <cell r="E44">
            <v>610.98</v>
          </cell>
        </row>
        <row r="45">
          <cell r="D45">
            <v>185.52617647058824</v>
          </cell>
          <cell r="E45">
            <v>183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JENES P1"/>
      <sheetName val="ADJENES P2"/>
      <sheetName val="ADJENES C2"/>
      <sheetName val="ADJENES C1"/>
      <sheetName val="Rapport1"/>
    </sheetNames>
    <sheetDataSet>
      <sheetData sheetId="0">
        <row r="33">
          <cell r="A33">
            <v>31</v>
          </cell>
        </row>
        <row r="35">
          <cell r="B35">
            <v>259.51</v>
          </cell>
          <cell r="C35">
            <v>317.4</v>
          </cell>
          <cell r="D35">
            <v>274.66</v>
          </cell>
          <cell r="E35">
            <v>259.51</v>
          </cell>
        </row>
      </sheetData>
      <sheetData sheetId="1">
        <row r="81">
          <cell r="A81">
            <v>79</v>
          </cell>
        </row>
        <row r="83">
          <cell r="B83">
            <v>254.95</v>
          </cell>
          <cell r="C83">
            <v>323.94</v>
          </cell>
          <cell r="D83">
            <v>286.29987341772176</v>
          </cell>
          <cell r="E83">
            <v>284.33</v>
          </cell>
        </row>
      </sheetData>
      <sheetData sheetId="2">
        <row r="60">
          <cell r="A60">
            <v>58</v>
          </cell>
        </row>
        <row r="62">
          <cell r="B62">
            <v>230.91</v>
          </cell>
          <cell r="C62">
            <v>309</v>
          </cell>
          <cell r="D62">
            <v>255.95362068965517</v>
          </cell>
          <cell r="E62">
            <v>245.89</v>
          </cell>
        </row>
      </sheetData>
      <sheetData sheetId="3">
        <row r="124">
          <cell r="A124">
            <v>122</v>
          </cell>
        </row>
        <row r="126">
          <cell r="B126">
            <v>238.03</v>
          </cell>
          <cell r="C126">
            <v>328.4</v>
          </cell>
          <cell r="D126">
            <v>272.79893442622955</v>
          </cell>
          <cell r="E126">
            <v>267.95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GR HC"/>
      <sheetName val="IGR C1"/>
      <sheetName val="IGR C2"/>
      <sheetName val="IGE HC"/>
      <sheetName val="IGE C1"/>
      <sheetName val="IGE C2"/>
      <sheetName val="ASI"/>
      <sheetName val="Tec CE"/>
      <sheetName val="Tec CS"/>
      <sheetName val="Tec CN"/>
      <sheetName val="ATRF P1"/>
      <sheetName val="ATRF P2"/>
      <sheetName val="ATRF C1"/>
      <sheetName val="ATRF C2"/>
      <sheetName val="Rapport1"/>
    </sheetNames>
    <sheetDataSet>
      <sheetData sheetId="0">
        <row r="8">
          <cell r="A8">
            <v>6</v>
          </cell>
        </row>
        <row r="11">
          <cell r="B11">
            <v>516.03</v>
          </cell>
          <cell r="C11">
            <v>516.03</v>
          </cell>
          <cell r="D11">
            <v>516.03</v>
          </cell>
          <cell r="E11">
            <v>516.03</v>
          </cell>
        </row>
        <row r="12">
          <cell r="B12">
            <v>933.47</v>
          </cell>
          <cell r="C12">
            <v>1600.23</v>
          </cell>
          <cell r="D12">
            <v>1215.2849999999999</v>
          </cell>
          <cell r="E12">
            <v>1098.82</v>
          </cell>
        </row>
      </sheetData>
      <sheetData sheetId="1">
        <row r="6">
          <cell r="A6">
            <v>3</v>
          </cell>
        </row>
        <row r="8">
          <cell r="B8">
            <v>516.03</v>
          </cell>
          <cell r="C8">
            <v>516.03</v>
          </cell>
          <cell r="D8">
            <v>516.03</v>
          </cell>
          <cell r="E8">
            <v>516.03</v>
          </cell>
        </row>
        <row r="9">
          <cell r="B9">
            <v>763.86</v>
          </cell>
          <cell r="C9">
            <v>763.86</v>
          </cell>
          <cell r="D9">
            <v>763.86</v>
          </cell>
          <cell r="E9">
            <v>763.86</v>
          </cell>
        </row>
      </sheetData>
      <sheetData sheetId="2">
        <row r="23">
          <cell r="A23">
            <v>21</v>
          </cell>
        </row>
        <row r="25">
          <cell r="B25">
            <v>422.7</v>
          </cell>
          <cell r="C25">
            <v>516.03</v>
          </cell>
          <cell r="D25">
            <v>497.3639999999999</v>
          </cell>
          <cell r="E25">
            <v>516.03</v>
          </cell>
        </row>
        <row r="26">
          <cell r="B26">
            <v>594.53</v>
          </cell>
          <cell r="C26">
            <v>784.04</v>
          </cell>
          <cell r="D26">
            <v>625.3757142857144</v>
          </cell>
          <cell r="E26">
            <v>594.53</v>
          </cell>
        </row>
      </sheetData>
      <sheetData sheetId="3">
        <row r="6">
          <cell r="A6">
            <v>3</v>
          </cell>
        </row>
        <row r="8">
          <cell r="B8">
            <v>227.82</v>
          </cell>
          <cell r="C8">
            <v>323.89</v>
          </cell>
          <cell r="D8">
            <v>291.8666666666667</v>
          </cell>
          <cell r="E8">
            <v>323.89</v>
          </cell>
        </row>
        <row r="9">
          <cell r="B9">
            <v>500.57</v>
          </cell>
          <cell r="C9">
            <v>500.57</v>
          </cell>
          <cell r="D9">
            <v>500.57</v>
          </cell>
          <cell r="E9">
            <v>500.57</v>
          </cell>
        </row>
      </sheetData>
      <sheetData sheetId="4">
        <row r="11">
          <cell r="A11">
            <v>9</v>
          </cell>
        </row>
        <row r="13">
          <cell r="B13">
            <v>323.89</v>
          </cell>
          <cell r="C13">
            <v>516.03</v>
          </cell>
          <cell r="D13">
            <v>414.7942857142857</v>
          </cell>
          <cell r="E13">
            <v>422.7</v>
          </cell>
        </row>
        <row r="14">
          <cell r="B14">
            <v>425.06</v>
          </cell>
          <cell r="C14">
            <v>625.09</v>
          </cell>
          <cell r="D14">
            <v>453.30555555555554</v>
          </cell>
          <cell r="E14">
            <v>425.06</v>
          </cell>
        </row>
      </sheetData>
      <sheetData sheetId="5">
        <row r="64">
          <cell r="A64">
            <v>62</v>
          </cell>
        </row>
        <row r="66">
          <cell r="B66">
            <v>161.95</v>
          </cell>
          <cell r="C66">
            <v>585</v>
          </cell>
          <cell r="D66">
            <v>324.2944444444445</v>
          </cell>
          <cell r="E66">
            <v>294.09</v>
          </cell>
        </row>
        <row r="67">
          <cell r="B67">
            <v>212.53</v>
          </cell>
          <cell r="C67">
            <v>651.75</v>
          </cell>
          <cell r="D67">
            <v>438.3780327868855</v>
          </cell>
          <cell r="E67">
            <v>425.06</v>
          </cell>
        </row>
      </sheetData>
      <sheetData sheetId="6">
        <row r="6">
          <cell r="A6">
            <v>4</v>
          </cell>
        </row>
        <row r="8">
          <cell r="B8">
            <v>343.1</v>
          </cell>
          <cell r="C8">
            <v>428.74</v>
          </cell>
          <cell r="D8">
            <v>371.6466666666667</v>
          </cell>
          <cell r="E8">
            <v>343.1</v>
          </cell>
        </row>
        <row r="9">
          <cell r="B9">
            <v>327.83</v>
          </cell>
          <cell r="C9">
            <v>416.73</v>
          </cell>
          <cell r="D9">
            <v>350.055</v>
          </cell>
          <cell r="E9">
            <v>327.83</v>
          </cell>
        </row>
      </sheetData>
      <sheetData sheetId="7">
        <row r="12">
          <cell r="A12">
            <v>10</v>
          </cell>
        </row>
        <row r="14">
          <cell r="B14">
            <v>343.1</v>
          </cell>
          <cell r="C14">
            <v>428.88</v>
          </cell>
          <cell r="D14">
            <v>361.012</v>
          </cell>
          <cell r="E14">
            <v>343.1</v>
          </cell>
        </row>
        <row r="15">
          <cell r="B15">
            <v>308.74</v>
          </cell>
          <cell r="C15">
            <v>381.17</v>
          </cell>
          <cell r="D15">
            <v>315.983</v>
          </cell>
          <cell r="E15">
            <v>308.74</v>
          </cell>
        </row>
      </sheetData>
      <sheetData sheetId="8">
        <row r="9">
          <cell r="A9">
            <v>7</v>
          </cell>
        </row>
        <row r="11">
          <cell r="B11">
            <v>343.1</v>
          </cell>
          <cell r="C11">
            <v>389.77</v>
          </cell>
          <cell r="D11">
            <v>358.6566666666667</v>
          </cell>
          <cell r="E11">
            <v>343.1</v>
          </cell>
        </row>
        <row r="12">
          <cell r="B12">
            <v>282.24</v>
          </cell>
          <cell r="C12">
            <v>340.05</v>
          </cell>
          <cell r="D12">
            <v>290.49857142857144</v>
          </cell>
          <cell r="E12">
            <v>282.24</v>
          </cell>
        </row>
      </sheetData>
      <sheetData sheetId="9">
        <row r="27">
          <cell r="A27">
            <v>25</v>
          </cell>
        </row>
        <row r="29">
          <cell r="B29">
            <v>343.1</v>
          </cell>
          <cell r="C29">
            <v>389.77</v>
          </cell>
          <cell r="D29">
            <v>359.333043478261</v>
          </cell>
          <cell r="E29">
            <v>343.1</v>
          </cell>
        </row>
        <row r="30">
          <cell r="B30">
            <v>117.88</v>
          </cell>
          <cell r="C30">
            <v>340.05</v>
          </cell>
          <cell r="D30">
            <v>277.9779999999999</v>
          </cell>
          <cell r="E30">
            <v>282.24</v>
          </cell>
        </row>
      </sheetData>
      <sheetData sheetId="10">
        <row r="8">
          <cell r="A8">
            <v>6</v>
          </cell>
        </row>
        <row r="10">
          <cell r="B10">
            <v>178.41</v>
          </cell>
          <cell r="C10">
            <v>343.1</v>
          </cell>
          <cell r="D10">
            <v>243.60000000000002</v>
          </cell>
          <cell r="E10">
            <v>209.29</v>
          </cell>
        </row>
        <row r="11">
          <cell r="B11">
            <v>194.55</v>
          </cell>
          <cell r="C11">
            <v>273.52</v>
          </cell>
          <cell r="D11">
            <v>246.8733333333333</v>
          </cell>
          <cell r="E11">
            <v>246.55</v>
          </cell>
        </row>
      </sheetData>
      <sheetData sheetId="11">
        <row r="15">
          <cell r="A15">
            <v>12</v>
          </cell>
        </row>
        <row r="17">
          <cell r="B17">
            <v>178.41</v>
          </cell>
          <cell r="C17">
            <v>343.1</v>
          </cell>
          <cell r="D17">
            <v>201.93714285714287</v>
          </cell>
          <cell r="E17">
            <v>178.41</v>
          </cell>
        </row>
        <row r="18">
          <cell r="B18">
            <v>208.03</v>
          </cell>
          <cell r="C18">
            <v>288.93</v>
          </cell>
          <cell r="D18">
            <v>254.31833333333336</v>
          </cell>
          <cell r="E18">
            <v>250.29500000000002</v>
          </cell>
        </row>
      </sheetData>
      <sheetData sheetId="12">
        <row r="21">
          <cell r="A21">
            <v>18</v>
          </cell>
        </row>
        <row r="23">
          <cell r="B23">
            <v>178.41</v>
          </cell>
          <cell r="C23">
            <v>178.41</v>
          </cell>
          <cell r="D23">
            <v>178.41000000000003</v>
          </cell>
          <cell r="E23">
            <v>178.41</v>
          </cell>
        </row>
        <row r="24">
          <cell r="B24">
            <v>152.42</v>
          </cell>
          <cell r="C24">
            <v>282.26</v>
          </cell>
          <cell r="D24">
            <v>250.69222222222228</v>
          </cell>
          <cell r="E24">
            <v>247.92000000000002</v>
          </cell>
        </row>
      </sheetData>
      <sheetData sheetId="13">
        <row r="23">
          <cell r="A23">
            <v>20</v>
          </cell>
        </row>
        <row r="25">
          <cell r="B25">
            <v>246.51</v>
          </cell>
          <cell r="C25">
            <v>282.26</v>
          </cell>
          <cell r="D25">
            <v>262.644</v>
          </cell>
          <cell r="E25">
            <v>249.33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Rouge orange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france.gouv.fr/affichTexte.do;jsessionid=B295557EC9EB93582BFC117CF8B311AC.tpdila19v_1?cidTexte=JORFTEXT000029965566&amp;dateTexte=&amp;oldAction=rechJO&amp;categorieLien=id&amp;idJO=JORFCONT000029965439" TargetMode="External" /><Relationship Id="rId2" Type="http://schemas.openxmlformats.org/officeDocument/2006/relationships/hyperlink" Target="http://www.legifrance.gouv.fr/affichTexte.do?cidTexte=JORFTEXT000023086256&amp;dateTexte=&amp;categorieLien=i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C17" sqref="C17"/>
    </sheetView>
  </sheetViews>
  <sheetFormatPr defaultColWidth="11.421875" defaultRowHeight="15"/>
  <cols>
    <col min="1" max="1" width="41.28125" style="0" customWidth="1"/>
    <col min="2" max="2" width="24.00390625" style="0" customWidth="1"/>
    <col min="3" max="3" width="24.57421875" style="0" customWidth="1"/>
    <col min="4" max="4" width="19.140625" style="0" customWidth="1"/>
    <col min="5" max="5" width="19.57421875" style="0" customWidth="1"/>
    <col min="6" max="6" width="20.57421875" style="0" customWidth="1"/>
    <col min="7" max="7" width="21.28125" style="0" customWidth="1"/>
    <col min="8" max="8" width="25.421875" style="0" customWidth="1"/>
    <col min="9" max="9" width="20.28125" style="0" customWidth="1"/>
    <col min="10" max="10" width="16.7109375" style="0" customWidth="1"/>
    <col min="11" max="11" width="34.57421875" style="0" customWidth="1"/>
    <col min="12" max="12" width="42.8515625" style="0" customWidth="1"/>
  </cols>
  <sheetData>
    <row r="1" spans="1:12" ht="15">
      <c r="A1" s="54" t="s">
        <v>51</v>
      </c>
      <c r="B1" s="54"/>
      <c r="C1" s="54"/>
      <c r="D1" s="54"/>
      <c r="E1" s="54"/>
      <c r="F1" s="54"/>
      <c r="G1" s="54"/>
      <c r="H1" s="54"/>
      <c r="I1" s="54"/>
      <c r="J1" s="54"/>
      <c r="K1" s="23"/>
      <c r="L1" s="23"/>
    </row>
    <row r="2" spans="1:12" ht="1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24</v>
      </c>
      <c r="L2" s="24" t="s">
        <v>26</v>
      </c>
    </row>
    <row r="3" spans="1:12" ht="15">
      <c r="A3" s="7" t="s">
        <v>23</v>
      </c>
      <c r="B3" s="8">
        <f>'[1]Encadrement sup'!$A$23</f>
        <v>20</v>
      </c>
      <c r="C3" s="9">
        <f>'[1]Encadrement sup'!$B$25</f>
        <v>715.14</v>
      </c>
      <c r="D3" s="9">
        <f>'[1]Encadrement sup'!$C$25</f>
        <v>1450.02</v>
      </c>
      <c r="E3" s="9">
        <f>'[1]Encadrement sup'!$B$26</f>
        <v>183</v>
      </c>
      <c r="F3" s="9">
        <f>'[1]Encadrement sup'!$C$26</f>
        <v>699.68</v>
      </c>
      <c r="G3" s="9">
        <f>'[1]Encadrement sup'!$D$25</f>
        <v>1207.984</v>
      </c>
      <c r="H3" s="9">
        <f>'[1]Encadrement sup'!$E$25</f>
        <v>1236.01</v>
      </c>
      <c r="I3" s="9">
        <f>'[1]Encadrement sup'!$D$26</f>
        <v>256.14500000000004</v>
      </c>
      <c r="J3" s="9">
        <f>'[1]Encadrement sup'!$E$26</f>
        <v>199.67</v>
      </c>
      <c r="K3" s="9">
        <f aca="true" t="shared" si="0" ref="K3:K8">(G3+I3)*12</f>
        <v>17569.548</v>
      </c>
      <c r="L3" s="10" t="s">
        <v>25</v>
      </c>
    </row>
    <row r="4" spans="1:12" ht="15">
      <c r="A4" s="7" t="s">
        <v>10</v>
      </c>
      <c r="B4" s="8">
        <v>34</v>
      </c>
      <c r="C4" s="9">
        <f>'[2]APAE'!$B$44</f>
        <v>506.81</v>
      </c>
      <c r="D4" s="9">
        <f>'[2]APAE'!$C$44</f>
        <v>715.15</v>
      </c>
      <c r="E4" s="9">
        <v>183</v>
      </c>
      <c r="F4" s="9">
        <v>217.26</v>
      </c>
      <c r="G4" s="9">
        <f>'[2]APAE'!$D$44</f>
        <v>619.7299999999998</v>
      </c>
      <c r="H4" s="9">
        <f>'[2]APAE'!$E$44</f>
        <v>610.98</v>
      </c>
      <c r="I4" s="9">
        <f>'[2]APAE'!$D$45</f>
        <v>185.52617647058824</v>
      </c>
      <c r="J4" s="9">
        <f>'[2]APAE'!$E$45</f>
        <v>183</v>
      </c>
      <c r="K4" s="9">
        <f t="shared" si="0"/>
        <v>9663.074117647056</v>
      </c>
      <c r="L4" s="9">
        <v>8712</v>
      </c>
    </row>
    <row r="5" spans="1:12" ht="15">
      <c r="A5" s="7" t="s">
        <v>11</v>
      </c>
      <c r="B5" s="8">
        <v>40</v>
      </c>
      <c r="C5" s="9">
        <v>363.07</v>
      </c>
      <c r="D5" s="9">
        <v>510.67</v>
      </c>
      <c r="E5" s="9">
        <v>166.33</v>
      </c>
      <c r="F5" s="9">
        <v>192.33</v>
      </c>
      <c r="G5" s="9">
        <v>442.3092499999998</v>
      </c>
      <c r="H5" s="9">
        <v>435.98</v>
      </c>
      <c r="I5" s="9">
        <v>167.12999999999994</v>
      </c>
      <c r="J5" s="9">
        <v>166.33</v>
      </c>
      <c r="K5" s="9">
        <f t="shared" si="0"/>
        <v>7313.270999999996</v>
      </c>
      <c r="L5" s="9">
        <v>8712</v>
      </c>
    </row>
    <row r="6" spans="1:12" ht="15">
      <c r="A6" s="4" t="s">
        <v>12</v>
      </c>
      <c r="B6" s="5">
        <v>37</v>
      </c>
      <c r="C6" s="6">
        <v>380.42</v>
      </c>
      <c r="D6" s="6">
        <v>712.4</v>
      </c>
      <c r="E6" s="6">
        <v>67.14</v>
      </c>
      <c r="F6" s="6">
        <v>98.33</v>
      </c>
      <c r="G6" s="6">
        <v>475.52513513513514</v>
      </c>
      <c r="H6" s="6">
        <v>445</v>
      </c>
      <c r="I6" s="6">
        <v>79.55729729729725</v>
      </c>
      <c r="J6" s="6">
        <v>78.33</v>
      </c>
      <c r="K6" s="6">
        <f t="shared" si="0"/>
        <v>6660.989189189188</v>
      </c>
      <c r="L6" s="6">
        <v>5026</v>
      </c>
    </row>
    <row r="7" spans="1:12" ht="15">
      <c r="A7" s="4" t="s">
        <v>13</v>
      </c>
      <c r="B7" s="5">
        <v>57</v>
      </c>
      <c r="C7" s="6">
        <v>358.75</v>
      </c>
      <c r="D7" s="6">
        <v>527.59</v>
      </c>
      <c r="E7" s="6">
        <v>63.57</v>
      </c>
      <c r="F7" s="6">
        <v>84.17</v>
      </c>
      <c r="G7" s="6">
        <v>443.73000000000013</v>
      </c>
      <c r="H7" s="6">
        <v>419.16</v>
      </c>
      <c r="I7" s="6">
        <v>74.05192982456146</v>
      </c>
      <c r="J7" s="6">
        <v>74.17</v>
      </c>
      <c r="K7" s="6">
        <f t="shared" si="0"/>
        <v>6213.383157894738</v>
      </c>
      <c r="L7" s="6">
        <v>5026</v>
      </c>
    </row>
    <row r="8" spans="1:12" ht="15">
      <c r="A8" s="4" t="s">
        <v>14</v>
      </c>
      <c r="B8" s="5">
        <v>104</v>
      </c>
      <c r="C8" s="6">
        <v>332.92</v>
      </c>
      <c r="D8" s="6">
        <v>610.99</v>
      </c>
      <c r="E8" s="6">
        <v>60</v>
      </c>
      <c r="F8" s="6">
        <v>90</v>
      </c>
      <c r="G8" s="6">
        <v>403.42692307692244</v>
      </c>
      <c r="H8" s="6">
        <v>393.34</v>
      </c>
      <c r="I8" s="6">
        <v>70.40865384615384</v>
      </c>
      <c r="J8" s="6">
        <v>70</v>
      </c>
      <c r="K8" s="6">
        <f t="shared" si="0"/>
        <v>5686.026923076915</v>
      </c>
      <c r="L8" s="6">
        <v>5026</v>
      </c>
    </row>
    <row r="9" spans="1:12" ht="15">
      <c r="A9" s="24" t="s">
        <v>0</v>
      </c>
      <c r="B9" s="24" t="s">
        <v>1</v>
      </c>
      <c r="C9" s="24" t="s">
        <v>19</v>
      </c>
      <c r="D9" s="24" t="s">
        <v>20</v>
      </c>
      <c r="E9" s="1"/>
      <c r="F9" s="1"/>
      <c r="G9" s="24" t="s">
        <v>21</v>
      </c>
      <c r="H9" s="24" t="s">
        <v>22</v>
      </c>
      <c r="I9" s="1"/>
      <c r="J9" s="1"/>
      <c r="K9" s="24" t="s">
        <v>50</v>
      </c>
      <c r="L9" s="24" t="s">
        <v>26</v>
      </c>
    </row>
    <row r="10" spans="1:12" ht="15">
      <c r="A10" s="11" t="s">
        <v>15</v>
      </c>
      <c r="B10" s="12">
        <f>'[3]ADJENES P1'!$A$33</f>
        <v>31</v>
      </c>
      <c r="C10" s="13">
        <f>'[3]ADJENES P1'!$B$35</f>
        <v>259.51</v>
      </c>
      <c r="D10" s="13">
        <f>'[3]ADJENES P1'!$C$35</f>
        <v>317.4</v>
      </c>
      <c r="E10" s="2"/>
      <c r="F10" s="2"/>
      <c r="G10" s="13">
        <f>'[3]ADJENES P1'!$D$35</f>
        <v>274.66</v>
      </c>
      <c r="H10" s="13">
        <f>'[3]ADJENES P1'!$E$35</f>
        <v>259.51</v>
      </c>
      <c r="I10" s="2"/>
      <c r="J10" s="2"/>
      <c r="K10" s="13">
        <f>G10*12</f>
        <v>3295.92</v>
      </c>
      <c r="L10" s="13">
        <v>2820</v>
      </c>
    </row>
    <row r="11" spans="1:12" ht="15">
      <c r="A11" s="11" t="s">
        <v>16</v>
      </c>
      <c r="B11" s="12">
        <f>'[3]ADJENES P2'!$A$81</f>
        <v>79</v>
      </c>
      <c r="C11" s="13">
        <f>'[3]ADJENES P2'!$B$83</f>
        <v>254.95</v>
      </c>
      <c r="D11" s="13">
        <f>'[3]ADJENES P2'!$C$83</f>
        <v>323.94</v>
      </c>
      <c r="E11" s="2"/>
      <c r="F11" s="2"/>
      <c r="G11" s="13">
        <f>'[3]ADJENES P2'!$D$83</f>
        <v>286.29987341772176</v>
      </c>
      <c r="H11" s="13">
        <f>'[3]ADJENES P2'!$E$83</f>
        <v>284.33</v>
      </c>
      <c r="I11" s="2"/>
      <c r="J11" s="2"/>
      <c r="K11" s="13">
        <f>G11*12</f>
        <v>3435.598481012661</v>
      </c>
      <c r="L11" s="13">
        <v>2820</v>
      </c>
    </row>
    <row r="12" spans="1:12" ht="15">
      <c r="A12" s="11" t="s">
        <v>17</v>
      </c>
      <c r="B12" s="12">
        <f>'[3]ADJENES C1'!$A$124</f>
        <v>122</v>
      </c>
      <c r="C12" s="13">
        <f>'[3]ADJENES C1'!$B$126</f>
        <v>238.03</v>
      </c>
      <c r="D12" s="13">
        <f>'[3]ADJENES C1'!$C$126</f>
        <v>328.4</v>
      </c>
      <c r="E12" s="2"/>
      <c r="F12" s="2"/>
      <c r="G12" s="13">
        <f>'[3]ADJENES C1'!$D$126</f>
        <v>272.79893442622955</v>
      </c>
      <c r="H12" s="13">
        <f>'[3]ADJENES C1'!$E$126</f>
        <v>267.95</v>
      </c>
      <c r="I12" s="2"/>
      <c r="J12" s="2"/>
      <c r="K12" s="13">
        <f>G12*12</f>
        <v>3273.5872131147544</v>
      </c>
      <c r="L12" s="13">
        <v>2820</v>
      </c>
    </row>
    <row r="13" spans="1:12" ht="15">
      <c r="A13" s="11" t="s">
        <v>18</v>
      </c>
      <c r="B13" s="12">
        <f>'[3]ADJENES C2'!$A$60</f>
        <v>58</v>
      </c>
      <c r="C13" s="13">
        <f>'[3]ADJENES C2'!$B$62</f>
        <v>230.91</v>
      </c>
      <c r="D13" s="13">
        <f>'[3]ADJENES C2'!$C$62</f>
        <v>309</v>
      </c>
      <c r="E13" s="2"/>
      <c r="F13" s="2"/>
      <c r="G13" s="13">
        <f>'[3]ADJENES C2'!$D$62</f>
        <v>255.95362068965517</v>
      </c>
      <c r="H13" s="13">
        <f>'[3]ADJENES C2'!$E$62</f>
        <v>245.89</v>
      </c>
      <c r="I13" s="2"/>
      <c r="J13" s="2"/>
      <c r="K13" s="13">
        <f>G13*12</f>
        <v>3071.443448275862</v>
      </c>
      <c r="L13" s="13">
        <v>2820</v>
      </c>
    </row>
    <row r="14" spans="1:12" ht="15">
      <c r="A14" s="24" t="s">
        <v>0</v>
      </c>
      <c r="B14" s="24" t="s">
        <v>1</v>
      </c>
      <c r="C14" s="24" t="s">
        <v>41</v>
      </c>
      <c r="D14" s="24" t="s">
        <v>42</v>
      </c>
      <c r="E14" s="25" t="s">
        <v>43</v>
      </c>
      <c r="F14" s="25" t="s">
        <v>44</v>
      </c>
      <c r="G14" s="24" t="s">
        <v>45</v>
      </c>
      <c r="H14" s="24" t="s">
        <v>46</v>
      </c>
      <c r="I14" s="25" t="s">
        <v>47</v>
      </c>
      <c r="J14" s="25" t="s">
        <v>48</v>
      </c>
      <c r="K14" s="24" t="s">
        <v>49</v>
      </c>
      <c r="L14" s="24" t="s">
        <v>26</v>
      </c>
    </row>
    <row r="15" spans="1:12" ht="15">
      <c r="A15" s="14" t="s">
        <v>27</v>
      </c>
      <c r="B15" s="15">
        <f>'[4]IGR HC'!$A$8</f>
        <v>6</v>
      </c>
      <c r="C15" s="16">
        <f>'[4]IGR HC'!$B$11</f>
        <v>516.03</v>
      </c>
      <c r="D15" s="16">
        <f>'[4]IGR HC'!$C$11</f>
        <v>516.03</v>
      </c>
      <c r="E15" s="16">
        <f>'[4]IGR HC'!$B$12</f>
        <v>933.47</v>
      </c>
      <c r="F15" s="16">
        <f>'[4]IGR HC'!$C$12</f>
        <v>1600.23</v>
      </c>
      <c r="G15" s="16">
        <f>'[4]IGR HC'!$D$11</f>
        <v>516.03</v>
      </c>
      <c r="H15" s="16">
        <f>'[4]IGR HC'!$E$11</f>
        <v>516.03</v>
      </c>
      <c r="I15" s="16">
        <f>'[4]IGR HC'!$D$12</f>
        <v>1215.2849999999999</v>
      </c>
      <c r="J15" s="16">
        <f>'[4]IGR HC'!$E$12</f>
        <v>1098.82</v>
      </c>
      <c r="K15" s="16">
        <f aca="true" t="shared" si="1" ref="K15:K28">(I15)*12</f>
        <v>14583.419999999998</v>
      </c>
      <c r="L15" s="16">
        <v>10357</v>
      </c>
    </row>
    <row r="16" spans="1:12" ht="15">
      <c r="A16" s="14" t="s">
        <v>28</v>
      </c>
      <c r="B16" s="15">
        <f>'[4]IGR C1'!$A$6</f>
        <v>3</v>
      </c>
      <c r="C16" s="16">
        <f>'[4]IGR C1'!$B$8</f>
        <v>516.03</v>
      </c>
      <c r="D16" s="16">
        <f>'[4]IGR C1'!$C$8</f>
        <v>516.03</v>
      </c>
      <c r="E16" s="16">
        <f>'[4]IGR C1'!$B$9</f>
        <v>763.86</v>
      </c>
      <c r="F16" s="16">
        <f>'[4]IGR C1'!$C$9</f>
        <v>763.86</v>
      </c>
      <c r="G16" s="16">
        <f>'[4]IGR C1'!$D$8</f>
        <v>516.03</v>
      </c>
      <c r="H16" s="16">
        <f>'[4]IGR C1'!$E$8</f>
        <v>516.03</v>
      </c>
      <c r="I16" s="16">
        <f>'[4]IGR C1'!$D$9</f>
        <v>763.86</v>
      </c>
      <c r="J16" s="16">
        <f>'[4]IGR C1'!$E$9</f>
        <v>763.86</v>
      </c>
      <c r="K16" s="16">
        <f t="shared" si="1"/>
        <v>9166.32</v>
      </c>
      <c r="L16" s="16">
        <v>10357</v>
      </c>
    </row>
    <row r="17" spans="1:12" ht="15">
      <c r="A17" s="14" t="s">
        <v>29</v>
      </c>
      <c r="B17" s="15">
        <f>'[4]IGR C2'!$A$23</f>
        <v>21</v>
      </c>
      <c r="C17" s="16">
        <f>'[4]IGR C2'!$B$25</f>
        <v>422.7</v>
      </c>
      <c r="D17" s="16">
        <f>'[4]IGR C2'!$C$25</f>
        <v>516.03</v>
      </c>
      <c r="E17" s="16">
        <f>'[4]IGR C2'!$B$26</f>
        <v>594.53</v>
      </c>
      <c r="F17" s="16">
        <f>'[4]IGR C2'!$C$26</f>
        <v>784.04</v>
      </c>
      <c r="G17" s="16">
        <f>'[4]IGR C2'!$D$25</f>
        <v>497.3639999999999</v>
      </c>
      <c r="H17" s="16">
        <f>'[4]IGR C2'!$E$25</f>
        <v>516.03</v>
      </c>
      <c r="I17" s="16">
        <f>'[4]IGR C2'!$D$26</f>
        <v>625.3757142857144</v>
      </c>
      <c r="J17" s="16">
        <f>'[4]IGR C2'!$E$26</f>
        <v>594.53</v>
      </c>
      <c r="K17" s="16">
        <f t="shared" si="1"/>
        <v>7504.508571428572</v>
      </c>
      <c r="L17" s="16">
        <v>10357</v>
      </c>
    </row>
    <row r="18" spans="1:12" ht="15">
      <c r="A18" s="20" t="s">
        <v>30</v>
      </c>
      <c r="B18" s="21">
        <f>'[4]IGE HC'!$A$6</f>
        <v>3</v>
      </c>
      <c r="C18" s="22">
        <f>'[4]IGE HC'!$B$8</f>
        <v>227.82</v>
      </c>
      <c r="D18" s="22">
        <f>'[4]IGE HC'!$C$8</f>
        <v>323.89</v>
      </c>
      <c r="E18" s="22">
        <f>'[4]IGE HC'!$B$9</f>
        <v>500.57</v>
      </c>
      <c r="F18" s="22">
        <f>'[4]IGE HC'!$C$9</f>
        <v>500.57</v>
      </c>
      <c r="G18" s="22">
        <f>'[4]IGE HC'!$D$8</f>
        <v>291.8666666666667</v>
      </c>
      <c r="H18" s="22">
        <f>'[4]IGE HC'!$E$8</f>
        <v>323.89</v>
      </c>
      <c r="I18" s="22">
        <f>'[4]IGE HC'!$D$9</f>
        <v>500.57</v>
      </c>
      <c r="J18" s="22">
        <f>'[4]IGE HC'!$E$9</f>
        <v>500.57</v>
      </c>
      <c r="K18" s="22">
        <f t="shared" si="1"/>
        <v>6006.84</v>
      </c>
      <c r="L18" s="22">
        <v>5147</v>
      </c>
    </row>
    <row r="19" spans="1:12" ht="15">
      <c r="A19" s="20" t="s">
        <v>31</v>
      </c>
      <c r="B19" s="21">
        <f>'[4]IGE C1'!$A$11</f>
        <v>9</v>
      </c>
      <c r="C19" s="22">
        <f>'[4]IGE C1'!$B$13</f>
        <v>323.89</v>
      </c>
      <c r="D19" s="22">
        <f>'[4]IGE C1'!$C$13</f>
        <v>516.03</v>
      </c>
      <c r="E19" s="22">
        <f>'[4]IGE C1'!$B$14</f>
        <v>425.06</v>
      </c>
      <c r="F19" s="22">
        <f>'[4]IGE C1'!$C$14</f>
        <v>625.09</v>
      </c>
      <c r="G19" s="22">
        <f>'[4]IGE C1'!$D$13</f>
        <v>414.7942857142857</v>
      </c>
      <c r="H19" s="22">
        <f>'[4]IGE C1'!$E$13</f>
        <v>422.7</v>
      </c>
      <c r="I19" s="22">
        <f>'[4]IGE C1'!$D$14</f>
        <v>453.30555555555554</v>
      </c>
      <c r="J19" s="22">
        <f>'[4]IGE C1'!$E$14</f>
        <v>425.06</v>
      </c>
      <c r="K19" s="22">
        <f t="shared" si="1"/>
        <v>5439.666666666666</v>
      </c>
      <c r="L19" s="22">
        <v>5147</v>
      </c>
    </row>
    <row r="20" spans="1:12" ht="15">
      <c r="A20" s="20" t="s">
        <v>32</v>
      </c>
      <c r="B20" s="21">
        <f>'[4]IGE C2'!$A$64</f>
        <v>62</v>
      </c>
      <c r="C20" s="22">
        <f>'[4]IGE C2'!$B$66</f>
        <v>161.95</v>
      </c>
      <c r="D20" s="22">
        <f>'[4]IGE C2'!$C$66</f>
        <v>585</v>
      </c>
      <c r="E20" s="22">
        <f>'[4]IGE C2'!$B$67</f>
        <v>212.53</v>
      </c>
      <c r="F20" s="22">
        <f>'[4]IGE C2'!$C$67</f>
        <v>651.75</v>
      </c>
      <c r="G20" s="22">
        <f>'[4]IGE C2'!$D$66</f>
        <v>324.2944444444445</v>
      </c>
      <c r="H20" s="22">
        <f>'[4]IGE C2'!$E$66</f>
        <v>294.09</v>
      </c>
      <c r="I20" s="22">
        <f>'[4]IGE C2'!$D$67</f>
        <v>438.3780327868855</v>
      </c>
      <c r="J20" s="22">
        <f>'[4]IGE C2'!$E$67</f>
        <v>425.06</v>
      </c>
      <c r="K20" s="22">
        <f t="shared" si="1"/>
        <v>5260.536393442626</v>
      </c>
      <c r="L20" s="22">
        <v>5147</v>
      </c>
    </row>
    <row r="21" spans="1:12" ht="15">
      <c r="A21" s="17" t="s">
        <v>33</v>
      </c>
      <c r="B21" s="18">
        <f>'[4]ASI'!$A$6</f>
        <v>4</v>
      </c>
      <c r="C21" s="19">
        <f>'[4]ASI'!$B$8</f>
        <v>343.1</v>
      </c>
      <c r="D21" s="19">
        <f>'[4]ASI'!$C$8</f>
        <v>428.74</v>
      </c>
      <c r="E21" s="19">
        <f>'[4]ASI'!$B$9</f>
        <v>327.83</v>
      </c>
      <c r="F21" s="19">
        <f>'[4]ASI'!$C$9</f>
        <v>416.73</v>
      </c>
      <c r="G21" s="19">
        <f>'[4]ASI'!$D$8</f>
        <v>371.6466666666667</v>
      </c>
      <c r="H21" s="19">
        <f>'[4]ASI'!$E$8</f>
        <v>343.1</v>
      </c>
      <c r="I21" s="19">
        <f>'[4]ASI'!$D$9</f>
        <v>350.055</v>
      </c>
      <c r="J21" s="19">
        <f>'[4]ASI'!$E$9</f>
        <v>327.83</v>
      </c>
      <c r="K21" s="19">
        <f t="shared" si="1"/>
        <v>4200.66</v>
      </c>
      <c r="L21" s="19">
        <v>3984</v>
      </c>
    </row>
    <row r="22" spans="1:12" ht="15">
      <c r="A22" s="14" t="s">
        <v>35</v>
      </c>
      <c r="B22" s="15">
        <f>'[4]Tec CE'!$A$12</f>
        <v>10</v>
      </c>
      <c r="C22" s="16">
        <f>'[4]Tec CE'!$B$14</f>
        <v>343.1</v>
      </c>
      <c r="D22" s="16">
        <f>'[4]Tec CE'!$C$14</f>
        <v>428.88</v>
      </c>
      <c r="E22" s="16">
        <f>'[4]Tec CE'!$B$15</f>
        <v>308.74</v>
      </c>
      <c r="F22" s="16">
        <f>'[4]Tec CE'!$C$15</f>
        <v>381.17</v>
      </c>
      <c r="G22" s="16">
        <f>'[4]Tec CE'!$D$14</f>
        <v>361.012</v>
      </c>
      <c r="H22" s="16">
        <f>'[4]Tec CE'!$E$14</f>
        <v>343.1</v>
      </c>
      <c r="I22" s="16">
        <f>'[4]Tec CE'!$D$15</f>
        <v>315.983</v>
      </c>
      <c r="J22" s="16">
        <f>'[4]Tec CE'!$E$15</f>
        <v>308.74</v>
      </c>
      <c r="K22" s="16">
        <f t="shared" si="1"/>
        <v>3791.7960000000003</v>
      </c>
      <c r="L22" s="16">
        <v>3227</v>
      </c>
    </row>
    <row r="23" spans="1:12" ht="15">
      <c r="A23" s="14" t="s">
        <v>34</v>
      </c>
      <c r="B23" s="15">
        <f>'[4]Tec CS'!$A$9</f>
        <v>7</v>
      </c>
      <c r="C23" s="16">
        <f>'[4]Tec CS'!$B$11</f>
        <v>343.1</v>
      </c>
      <c r="D23" s="16">
        <f>'[4]Tec CS'!$C$11</f>
        <v>389.77</v>
      </c>
      <c r="E23" s="16">
        <f>'[4]Tec CS'!$B$12</f>
        <v>282.24</v>
      </c>
      <c r="F23" s="16">
        <f>'[4]Tec CS'!$C$12</f>
        <v>340.05</v>
      </c>
      <c r="G23" s="16">
        <f>'[4]Tec CS'!$D$11</f>
        <v>358.6566666666667</v>
      </c>
      <c r="H23" s="16">
        <f>'[4]Tec CS'!$E$11</f>
        <v>343.1</v>
      </c>
      <c r="I23" s="16">
        <f>'[4]Tec CS'!$D$12</f>
        <v>290.49857142857144</v>
      </c>
      <c r="J23" s="16">
        <f>'[4]Tec CS'!$E$12</f>
        <v>282.24</v>
      </c>
      <c r="K23" s="16">
        <f t="shared" si="1"/>
        <v>3485.982857142857</v>
      </c>
      <c r="L23" s="16">
        <v>3227</v>
      </c>
    </row>
    <row r="24" spans="1:12" ht="15">
      <c r="A24" s="14" t="s">
        <v>36</v>
      </c>
      <c r="B24" s="15">
        <f>'[4]Tec CN'!$A$27</f>
        <v>25</v>
      </c>
      <c r="C24" s="16">
        <f>'[4]Tec CN'!$B$29</f>
        <v>343.1</v>
      </c>
      <c r="D24" s="16">
        <f>'[4]Tec CN'!$C$29</f>
        <v>389.77</v>
      </c>
      <c r="E24" s="16">
        <f>'[4]Tec CN'!$B$30</f>
        <v>117.88</v>
      </c>
      <c r="F24" s="16">
        <f>'[4]Tec CN'!$C$30</f>
        <v>340.05</v>
      </c>
      <c r="G24" s="16">
        <f>'[4]Tec CN'!$D$29</f>
        <v>359.333043478261</v>
      </c>
      <c r="H24" s="16">
        <f>'[4]Tec CN'!$E$29</f>
        <v>343.1</v>
      </c>
      <c r="I24" s="16">
        <f>'[4]Tec CN'!$D$30</f>
        <v>277.9779999999999</v>
      </c>
      <c r="J24" s="16">
        <f>'[4]Tec CN'!$E$30</f>
        <v>282.24</v>
      </c>
      <c r="K24" s="16">
        <f t="shared" si="1"/>
        <v>3335.735999999999</v>
      </c>
      <c r="L24" s="16">
        <v>3227</v>
      </c>
    </row>
    <row r="25" spans="1:12" ht="15">
      <c r="A25" s="17" t="s">
        <v>37</v>
      </c>
      <c r="B25" s="18">
        <f>'[4]ATRF P1'!$A$8</f>
        <v>6</v>
      </c>
      <c r="C25" s="19">
        <f>'[4]ATRF P1'!$B$10</f>
        <v>178.41</v>
      </c>
      <c r="D25" s="19">
        <f>'[4]ATRF P1'!$C$10</f>
        <v>343.1</v>
      </c>
      <c r="E25" s="19">
        <f>'[4]ATRF P1'!$B$11</f>
        <v>194.55</v>
      </c>
      <c r="F25" s="19">
        <f>'[4]ATRF P1'!$C$11</f>
        <v>273.52</v>
      </c>
      <c r="G25" s="19">
        <f>'[4]ATRF P1'!$D$10</f>
        <v>243.60000000000002</v>
      </c>
      <c r="H25" s="19">
        <f>'[4]ATRF P1'!$E$10</f>
        <v>209.29</v>
      </c>
      <c r="I25" s="19">
        <f>'[4]ATRF P1'!$D$11</f>
        <v>246.8733333333333</v>
      </c>
      <c r="J25" s="19">
        <f>'[4]ATRF P1'!$E$11</f>
        <v>246.55</v>
      </c>
      <c r="K25" s="19">
        <f t="shared" si="1"/>
        <v>2962.4799999999996</v>
      </c>
      <c r="L25" s="19">
        <v>2824</v>
      </c>
    </row>
    <row r="26" spans="1:12" ht="15">
      <c r="A26" s="17" t="s">
        <v>38</v>
      </c>
      <c r="B26" s="18">
        <f>'[4]ATRF P2'!$A$15</f>
        <v>12</v>
      </c>
      <c r="C26" s="19">
        <f>'[4]ATRF P2'!$B$17</f>
        <v>178.41</v>
      </c>
      <c r="D26" s="19">
        <f>'[4]ATRF P2'!$C$17</f>
        <v>343.1</v>
      </c>
      <c r="E26" s="19">
        <f>'[4]ATRF P2'!$B$18</f>
        <v>208.03</v>
      </c>
      <c r="F26" s="19">
        <f>'[4]ATRF P2'!$C$18</f>
        <v>288.93</v>
      </c>
      <c r="G26" s="19">
        <f>'[4]ATRF P2'!$D$17</f>
        <v>201.93714285714287</v>
      </c>
      <c r="H26" s="19">
        <f>'[4]ATRF P2'!$E$17</f>
        <v>178.41</v>
      </c>
      <c r="I26" s="19">
        <f>'[4]ATRF P2'!$D$18</f>
        <v>254.31833333333336</v>
      </c>
      <c r="J26" s="19">
        <f>'[4]ATRF P2'!$E$18</f>
        <v>250.29500000000002</v>
      </c>
      <c r="K26" s="19">
        <f t="shared" si="1"/>
        <v>3051.82</v>
      </c>
      <c r="L26" s="19">
        <v>2824</v>
      </c>
    </row>
    <row r="27" spans="1:12" ht="15">
      <c r="A27" s="17" t="s">
        <v>39</v>
      </c>
      <c r="B27" s="18">
        <f>'[4]ATRF C1'!$A$21</f>
        <v>18</v>
      </c>
      <c r="C27" s="19">
        <f>'[4]ATRF C1'!$B$23</f>
        <v>178.41</v>
      </c>
      <c r="D27" s="19">
        <f>'[4]ATRF C1'!$C$23</f>
        <v>178.41</v>
      </c>
      <c r="E27" s="19">
        <f>'[4]ATRF C1'!$B$24</f>
        <v>152.42</v>
      </c>
      <c r="F27" s="19">
        <f>'[4]ATRF C1'!$C$24</f>
        <v>282.26</v>
      </c>
      <c r="G27" s="19">
        <f>'[4]ATRF C1'!$D$23</f>
        <v>178.41000000000003</v>
      </c>
      <c r="H27" s="19">
        <f>'[4]ATRF C1'!$E$23</f>
        <v>178.41</v>
      </c>
      <c r="I27" s="19">
        <f>'[4]ATRF C1'!$D$24</f>
        <v>250.69222222222228</v>
      </c>
      <c r="J27" s="19">
        <f>'[4]ATRF C1'!$E$24</f>
        <v>247.92000000000002</v>
      </c>
      <c r="K27" s="19">
        <f t="shared" si="1"/>
        <v>3008.3066666666673</v>
      </c>
      <c r="L27" s="19">
        <v>2824</v>
      </c>
    </row>
    <row r="28" spans="1:12" ht="15">
      <c r="A28" s="17" t="s">
        <v>40</v>
      </c>
      <c r="B28" s="18">
        <f>'[4]ATRF C2'!$A$23</f>
        <v>20</v>
      </c>
      <c r="C28" s="3"/>
      <c r="D28" s="3"/>
      <c r="E28" s="19">
        <f>'[4]ATRF C2'!$B$25</f>
        <v>246.51</v>
      </c>
      <c r="F28" s="19">
        <f>'[4]ATRF C2'!$C$25</f>
        <v>282.26</v>
      </c>
      <c r="G28" s="3"/>
      <c r="H28" s="3"/>
      <c r="I28" s="19">
        <f>'[4]ATRF C2'!$D$25</f>
        <v>262.644</v>
      </c>
      <c r="J28" s="19">
        <f>'[4]ATRF C2'!$E$25</f>
        <v>249.33</v>
      </c>
      <c r="K28" s="19">
        <f t="shared" si="1"/>
        <v>3151.728</v>
      </c>
      <c r="L28" s="19">
        <v>2824</v>
      </c>
    </row>
    <row r="29" spans="1:3" ht="15">
      <c r="A29" s="26"/>
      <c r="B29" s="27"/>
      <c r="C29" s="26"/>
    </row>
    <row r="30" spans="1:4" ht="23.25">
      <c r="A30" s="52" t="s">
        <v>63</v>
      </c>
      <c r="B30" s="53"/>
      <c r="C30" s="53"/>
      <c r="D30" s="53"/>
    </row>
    <row r="32" spans="3:8" s="28" customFormat="1" ht="15.75" thickBot="1">
      <c r="C32" s="30" t="s">
        <v>54</v>
      </c>
      <c r="D32" s="30" t="s">
        <v>55</v>
      </c>
      <c r="E32" s="39" t="s">
        <v>52</v>
      </c>
      <c r="F32" s="39" t="s">
        <v>53</v>
      </c>
      <c r="G32" s="49" t="s">
        <v>62</v>
      </c>
      <c r="H32" s="49"/>
    </row>
    <row r="33" spans="1:11" s="28" customFormat="1" ht="30">
      <c r="A33" s="7" t="s">
        <v>23</v>
      </c>
      <c r="B33" s="8">
        <f>'[1]Encadrement sup'!$A$23</f>
        <v>20</v>
      </c>
      <c r="C33" s="31">
        <f aca="true" t="shared" si="2" ref="C33:D38">C3+E3</f>
        <v>898.14</v>
      </c>
      <c r="D33" s="32">
        <f t="shared" si="2"/>
        <v>2149.7</v>
      </c>
      <c r="E33" s="40">
        <f>C33*12</f>
        <v>10777.68</v>
      </c>
      <c r="F33" s="47">
        <f>D33*12</f>
        <v>25796.399999999998</v>
      </c>
      <c r="G33" s="50">
        <f>F33/E33</f>
        <v>2.3935021266172307</v>
      </c>
      <c r="H33" s="51" t="s">
        <v>61</v>
      </c>
      <c r="J33" s="46"/>
      <c r="K33" s="46"/>
    </row>
    <row r="34" spans="1:11" s="28" customFormat="1" ht="30">
      <c r="A34" s="7" t="s">
        <v>10</v>
      </c>
      <c r="B34" s="8">
        <v>34</v>
      </c>
      <c r="C34" s="33">
        <f t="shared" si="2"/>
        <v>689.81</v>
      </c>
      <c r="D34" s="34">
        <f t="shared" si="2"/>
        <v>932.41</v>
      </c>
      <c r="E34" s="41">
        <f aca="true" t="shared" si="3" ref="E34:E42">C34*12</f>
        <v>8277.72</v>
      </c>
      <c r="F34" s="48">
        <f aca="true" t="shared" si="4" ref="F34:F42">D34*12</f>
        <v>11188.92</v>
      </c>
      <c r="G34" s="50">
        <f aca="true" t="shared" si="5" ref="G34:G42">F34/E34</f>
        <v>1.3516910453603168</v>
      </c>
      <c r="H34" s="51" t="s">
        <v>61</v>
      </c>
      <c r="J34" s="46"/>
      <c r="K34" s="46"/>
    </row>
    <row r="35" spans="1:11" s="28" customFormat="1" ht="30">
      <c r="A35" s="7" t="s">
        <v>11</v>
      </c>
      <c r="B35" s="8">
        <v>40</v>
      </c>
      <c r="C35" s="33">
        <f t="shared" si="2"/>
        <v>529.4</v>
      </c>
      <c r="D35" s="34">
        <f t="shared" si="2"/>
        <v>703</v>
      </c>
      <c r="E35" s="41">
        <f t="shared" si="3"/>
        <v>6352.799999999999</v>
      </c>
      <c r="F35" s="48">
        <f t="shared" si="4"/>
        <v>8436</v>
      </c>
      <c r="G35" s="50">
        <f t="shared" si="5"/>
        <v>1.3279183981866265</v>
      </c>
      <c r="H35" s="51" t="s">
        <v>61</v>
      </c>
      <c r="J35" s="46"/>
      <c r="K35" s="46"/>
    </row>
    <row r="36" spans="1:11" s="28" customFormat="1" ht="30">
      <c r="A36" s="4" t="s">
        <v>12</v>
      </c>
      <c r="B36" s="5">
        <v>37</v>
      </c>
      <c r="C36" s="33">
        <f t="shared" si="2"/>
        <v>447.56</v>
      </c>
      <c r="D36" s="34">
        <f t="shared" si="2"/>
        <v>810.73</v>
      </c>
      <c r="E36" s="41">
        <f t="shared" si="3"/>
        <v>5370.72</v>
      </c>
      <c r="F36" s="48">
        <f t="shared" si="4"/>
        <v>9728.76</v>
      </c>
      <c r="G36" s="50">
        <f t="shared" si="5"/>
        <v>1.8114442756278488</v>
      </c>
      <c r="H36" s="51" t="s">
        <v>61</v>
      </c>
      <c r="J36" s="46"/>
      <c r="K36" s="46"/>
    </row>
    <row r="37" spans="1:11" s="28" customFormat="1" ht="30">
      <c r="A37" s="4" t="s">
        <v>13</v>
      </c>
      <c r="B37" s="5">
        <v>57</v>
      </c>
      <c r="C37" s="33">
        <f t="shared" si="2"/>
        <v>422.32</v>
      </c>
      <c r="D37" s="34">
        <f t="shared" si="2"/>
        <v>611.76</v>
      </c>
      <c r="E37" s="41">
        <f t="shared" si="3"/>
        <v>5067.84</v>
      </c>
      <c r="F37" s="48">
        <f t="shared" si="4"/>
        <v>7341.12</v>
      </c>
      <c r="G37" s="50">
        <f t="shared" si="5"/>
        <v>1.4485698048872893</v>
      </c>
      <c r="H37" s="51" t="s">
        <v>61</v>
      </c>
      <c r="J37" s="46"/>
      <c r="K37" s="46"/>
    </row>
    <row r="38" spans="1:11" s="28" customFormat="1" ht="30">
      <c r="A38" s="4" t="s">
        <v>14</v>
      </c>
      <c r="B38" s="5">
        <v>104</v>
      </c>
      <c r="C38" s="33">
        <f t="shared" si="2"/>
        <v>392.92</v>
      </c>
      <c r="D38" s="34">
        <f t="shared" si="2"/>
        <v>700.99</v>
      </c>
      <c r="E38" s="41">
        <f t="shared" si="3"/>
        <v>4715.04</v>
      </c>
      <c r="F38" s="48">
        <f t="shared" si="4"/>
        <v>8411.880000000001</v>
      </c>
      <c r="G38" s="50">
        <f>F38/E38</f>
        <v>1.7840527333808411</v>
      </c>
      <c r="H38" s="51" t="s">
        <v>61</v>
      </c>
      <c r="J38" s="46"/>
      <c r="K38" s="46"/>
    </row>
    <row r="39" spans="1:11" s="28" customFormat="1" ht="30">
      <c r="A39" s="11" t="s">
        <v>15</v>
      </c>
      <c r="B39" s="12">
        <f>'[3]ADJENES P1'!$A$33</f>
        <v>31</v>
      </c>
      <c r="C39" s="35">
        <f>'[3]ADJENES P1'!$B$35</f>
        <v>259.51</v>
      </c>
      <c r="D39" s="36">
        <f>'[3]ADJENES P1'!$C$35</f>
        <v>317.4</v>
      </c>
      <c r="E39" s="41">
        <f t="shared" si="3"/>
        <v>3114.12</v>
      </c>
      <c r="F39" s="48">
        <f t="shared" si="4"/>
        <v>3808.7999999999997</v>
      </c>
      <c r="G39" s="50">
        <f t="shared" si="5"/>
        <v>1.2230742553273477</v>
      </c>
      <c r="H39" s="51" t="s">
        <v>61</v>
      </c>
      <c r="J39" s="46"/>
      <c r="K39" s="46"/>
    </row>
    <row r="40" spans="1:11" s="28" customFormat="1" ht="30">
      <c r="A40" s="11" t="s">
        <v>16</v>
      </c>
      <c r="B40" s="12">
        <f>'[3]ADJENES P2'!$A$81</f>
        <v>79</v>
      </c>
      <c r="C40" s="35">
        <f>'[3]ADJENES P2'!$B$83</f>
        <v>254.95</v>
      </c>
      <c r="D40" s="36">
        <f>'[3]ADJENES P2'!$C$83</f>
        <v>323.94</v>
      </c>
      <c r="E40" s="41">
        <f t="shared" si="3"/>
        <v>3059.3999999999996</v>
      </c>
      <c r="F40" s="48">
        <f t="shared" si="4"/>
        <v>3887.2799999999997</v>
      </c>
      <c r="G40" s="50">
        <f t="shared" si="5"/>
        <v>1.270602078838988</v>
      </c>
      <c r="H40" s="51" t="s">
        <v>61</v>
      </c>
      <c r="J40" s="46"/>
      <c r="K40" s="46"/>
    </row>
    <row r="41" spans="1:11" ht="30">
      <c r="A41" s="11" t="s">
        <v>17</v>
      </c>
      <c r="B41" s="12">
        <f>'[3]ADJENES C1'!$A$124</f>
        <v>122</v>
      </c>
      <c r="C41" s="35">
        <f>'[3]ADJENES C1'!$B$126</f>
        <v>238.03</v>
      </c>
      <c r="D41" s="36">
        <f>'[3]ADJENES C1'!$C$126</f>
        <v>328.4</v>
      </c>
      <c r="E41" s="41">
        <f t="shared" si="3"/>
        <v>2856.36</v>
      </c>
      <c r="F41" s="48">
        <f t="shared" si="4"/>
        <v>3940.7999999999997</v>
      </c>
      <c r="G41" s="50">
        <f t="shared" si="5"/>
        <v>1.3796580262992058</v>
      </c>
      <c r="H41" s="51" t="s">
        <v>61</v>
      </c>
      <c r="J41" s="46"/>
      <c r="K41" s="46"/>
    </row>
    <row r="42" spans="1:11" ht="30.75" thickBot="1">
      <c r="A42" s="11" t="s">
        <v>18</v>
      </c>
      <c r="B42" s="12">
        <f>'[3]ADJENES C2'!$A$60</f>
        <v>58</v>
      </c>
      <c r="C42" s="37">
        <f>'[3]ADJENES C2'!$B$62</f>
        <v>230.91</v>
      </c>
      <c r="D42" s="38">
        <f>'[3]ADJENES C2'!$C$62</f>
        <v>309</v>
      </c>
      <c r="E42" s="42">
        <f t="shared" si="3"/>
        <v>2770.92</v>
      </c>
      <c r="F42" s="29">
        <f t="shared" si="4"/>
        <v>3708</v>
      </c>
      <c r="G42" s="50">
        <f t="shared" si="5"/>
        <v>1.3381837079381578</v>
      </c>
      <c r="H42" s="51" t="s">
        <v>61</v>
      </c>
      <c r="J42" s="46"/>
      <c r="K42" s="46"/>
    </row>
    <row r="45" ht="15">
      <c r="A45" s="45" t="s">
        <v>59</v>
      </c>
    </row>
    <row r="46" ht="15">
      <c r="A46" s="43" t="s">
        <v>56</v>
      </c>
    </row>
    <row r="47" ht="15">
      <c r="A47" s="44" t="s">
        <v>57</v>
      </c>
    </row>
    <row r="50" ht="15">
      <c r="A50" s="45" t="s">
        <v>60</v>
      </c>
    </row>
    <row r="51" ht="15">
      <c r="A51" s="44" t="s">
        <v>58</v>
      </c>
    </row>
  </sheetData>
  <sheetProtection password="DD0B" sheet="1"/>
  <mergeCells count="1">
    <mergeCell ref="A1:J1"/>
  </mergeCells>
  <hyperlinks>
    <hyperlink ref="A47" r:id="rId1" display="http://www.legifrance.gouv.fr/affichTexte.do;jsessionid=B295557EC9EB93582BFC117CF8B311AC.tpdila19v_1?cidTexte=JORFTEXT000029965566&amp;dateTexte=&amp;oldAction=rechJO&amp;categorieLien=id&amp;idJO=JORFCONT000029965439"/>
    <hyperlink ref="A51" r:id="rId2" display="http://www.legifrance.gouv.fr/affichTexte.do?cidTexte=JORFTEXT000023086256&amp;dateTexte=&amp;categorieLien=id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A1" sqref="A1:L28"/>
    </sheetView>
  </sheetViews>
  <sheetFormatPr defaultColWidth="11.421875" defaultRowHeight="15"/>
  <cols>
    <col min="1" max="1" width="42.8515625" style="0" bestFit="1" customWidth="1"/>
    <col min="2" max="2" width="21.57421875" style="0" bestFit="1" customWidth="1"/>
    <col min="3" max="3" width="19.00390625" style="0" bestFit="1" customWidth="1"/>
    <col min="4" max="4" width="18.7109375" style="0" bestFit="1" customWidth="1"/>
    <col min="5" max="5" width="19.00390625" style="0" bestFit="1" customWidth="1"/>
    <col min="6" max="6" width="18.7109375" style="0" bestFit="1" customWidth="1"/>
    <col min="7" max="7" width="21.28125" style="0" customWidth="1"/>
    <col min="8" max="8" width="21.8515625" style="0" bestFit="1" customWidth="1"/>
    <col min="9" max="9" width="21.28125" style="0" bestFit="1" customWidth="1"/>
    <col min="10" max="10" width="21.8515625" style="0" bestFit="1" customWidth="1"/>
    <col min="11" max="11" width="33.140625" style="0" bestFit="1" customWidth="1"/>
    <col min="12" max="12" width="41.8515625" style="0" bestFit="1" customWidth="1"/>
  </cols>
  <sheetData>
    <row r="1" spans="1:12" ht="15">
      <c r="A1" s="54" t="s">
        <v>51</v>
      </c>
      <c r="B1" s="54"/>
      <c r="C1" s="54"/>
      <c r="D1" s="54"/>
      <c r="E1" s="54"/>
      <c r="F1" s="54"/>
      <c r="G1" s="54"/>
      <c r="H1" s="54"/>
      <c r="I1" s="54"/>
      <c r="J1" s="54"/>
      <c r="K1" s="23"/>
      <c r="L1" s="23"/>
    </row>
    <row r="2" spans="1:12" ht="1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24</v>
      </c>
      <c r="L2" s="24" t="s">
        <v>26</v>
      </c>
    </row>
    <row r="3" spans="1:12" ht="15">
      <c r="A3" s="7" t="s">
        <v>23</v>
      </c>
      <c r="B3" s="8">
        <f>'[1]Encadrement sup'!$A$23</f>
        <v>20</v>
      </c>
      <c r="C3" s="9">
        <f>'[1]Encadrement sup'!$B$25</f>
        <v>715.14</v>
      </c>
      <c r="D3" s="9">
        <f>'[1]Encadrement sup'!$C$25</f>
        <v>1450.02</v>
      </c>
      <c r="E3" s="9">
        <f>'[1]Encadrement sup'!$B$26</f>
        <v>183</v>
      </c>
      <c r="F3" s="9">
        <f>'[1]Encadrement sup'!$C$26</f>
        <v>699.68</v>
      </c>
      <c r="G3" s="9">
        <f>'[1]Encadrement sup'!$D$25</f>
        <v>1207.984</v>
      </c>
      <c r="H3" s="9">
        <f>'[1]Encadrement sup'!$E$25</f>
        <v>1236.01</v>
      </c>
      <c r="I3" s="9">
        <f>'[1]Encadrement sup'!$D$26</f>
        <v>256.14500000000004</v>
      </c>
      <c r="J3" s="9">
        <f>'[1]Encadrement sup'!$E$26</f>
        <v>199.67</v>
      </c>
      <c r="K3" s="9">
        <f aca="true" t="shared" si="0" ref="K3:K8">(G3+I3)*12</f>
        <v>17569.548</v>
      </c>
      <c r="L3" s="10" t="s">
        <v>25</v>
      </c>
    </row>
    <row r="4" spans="1:12" ht="15">
      <c r="A4" s="7" t="s">
        <v>10</v>
      </c>
      <c r="B4" s="8">
        <v>34</v>
      </c>
      <c r="C4" s="9">
        <f>'[2]APAE'!$B$44</f>
        <v>506.81</v>
      </c>
      <c r="D4" s="9">
        <f>'[2]APAE'!$C$44</f>
        <v>715.15</v>
      </c>
      <c r="E4" s="9">
        <v>183</v>
      </c>
      <c r="F4" s="9">
        <v>217.26</v>
      </c>
      <c r="G4" s="9">
        <f>'[2]APAE'!$D$44</f>
        <v>619.7299999999998</v>
      </c>
      <c r="H4" s="9">
        <f>'[2]APAE'!$E$44</f>
        <v>610.98</v>
      </c>
      <c r="I4" s="9">
        <f>'[2]APAE'!$D$45</f>
        <v>185.52617647058824</v>
      </c>
      <c r="J4" s="9">
        <f>'[2]APAE'!$E$45</f>
        <v>183</v>
      </c>
      <c r="K4" s="9">
        <f t="shared" si="0"/>
        <v>9663.074117647056</v>
      </c>
      <c r="L4" s="9">
        <v>8712</v>
      </c>
    </row>
    <row r="5" spans="1:12" ht="15">
      <c r="A5" s="7" t="s">
        <v>11</v>
      </c>
      <c r="B5" s="8">
        <v>40</v>
      </c>
      <c r="C5" s="9">
        <v>363.07</v>
      </c>
      <c r="D5" s="9">
        <v>510.67</v>
      </c>
      <c r="E5" s="9">
        <v>166.33</v>
      </c>
      <c r="F5" s="9">
        <v>192.33</v>
      </c>
      <c r="G5" s="9">
        <v>442.3092499999998</v>
      </c>
      <c r="H5" s="9">
        <v>435.98</v>
      </c>
      <c r="I5" s="9">
        <v>167.12999999999994</v>
      </c>
      <c r="J5" s="9">
        <v>166.33</v>
      </c>
      <c r="K5" s="9">
        <f t="shared" si="0"/>
        <v>7313.270999999996</v>
      </c>
      <c r="L5" s="9">
        <v>8712</v>
      </c>
    </row>
    <row r="6" spans="1:12" ht="15">
      <c r="A6" s="4" t="s">
        <v>12</v>
      </c>
      <c r="B6" s="5">
        <v>37</v>
      </c>
      <c r="C6" s="6">
        <v>380.42</v>
      </c>
      <c r="D6" s="6">
        <v>712.4</v>
      </c>
      <c r="E6" s="6">
        <v>67.14</v>
      </c>
      <c r="F6" s="6">
        <v>98.33</v>
      </c>
      <c r="G6" s="6">
        <v>475.52513513513514</v>
      </c>
      <c r="H6" s="6">
        <v>445</v>
      </c>
      <c r="I6" s="6">
        <v>79.55729729729725</v>
      </c>
      <c r="J6" s="6">
        <v>78.33</v>
      </c>
      <c r="K6" s="6">
        <f t="shared" si="0"/>
        <v>6660.989189189188</v>
      </c>
      <c r="L6" s="6">
        <v>5026</v>
      </c>
    </row>
    <row r="7" spans="1:12" ht="15">
      <c r="A7" s="4" t="s">
        <v>13</v>
      </c>
      <c r="B7" s="5">
        <v>57</v>
      </c>
      <c r="C7" s="6">
        <v>358.75</v>
      </c>
      <c r="D7" s="6">
        <v>527.59</v>
      </c>
      <c r="E7" s="6">
        <v>63.57</v>
      </c>
      <c r="F7" s="6">
        <v>84.17</v>
      </c>
      <c r="G7" s="6">
        <v>443.73000000000013</v>
      </c>
      <c r="H7" s="6">
        <v>419.16</v>
      </c>
      <c r="I7" s="6">
        <v>74.05192982456146</v>
      </c>
      <c r="J7" s="6">
        <v>74.17</v>
      </c>
      <c r="K7" s="6">
        <f t="shared" si="0"/>
        <v>6213.383157894738</v>
      </c>
      <c r="L7" s="6">
        <v>5026</v>
      </c>
    </row>
    <row r="8" spans="1:12" ht="15">
      <c r="A8" s="4" t="s">
        <v>14</v>
      </c>
      <c r="B8" s="5">
        <v>104</v>
      </c>
      <c r="C8" s="6">
        <v>332.92</v>
      </c>
      <c r="D8" s="6">
        <v>610.99</v>
      </c>
      <c r="E8" s="6">
        <v>60</v>
      </c>
      <c r="F8" s="6">
        <v>90</v>
      </c>
      <c r="G8" s="6">
        <v>403.42692307692244</v>
      </c>
      <c r="H8" s="6">
        <v>393.34</v>
      </c>
      <c r="I8" s="6">
        <v>70.40865384615384</v>
      </c>
      <c r="J8" s="6">
        <v>70</v>
      </c>
      <c r="K8" s="6">
        <f t="shared" si="0"/>
        <v>5686.026923076915</v>
      </c>
      <c r="L8" s="6">
        <v>5026</v>
      </c>
    </row>
    <row r="9" spans="1:12" ht="15">
      <c r="A9" s="24" t="s">
        <v>0</v>
      </c>
      <c r="B9" s="24" t="s">
        <v>1</v>
      </c>
      <c r="C9" s="24" t="s">
        <v>19</v>
      </c>
      <c r="D9" s="24" t="s">
        <v>20</v>
      </c>
      <c r="E9" s="1"/>
      <c r="F9" s="1"/>
      <c r="G9" s="24" t="s">
        <v>21</v>
      </c>
      <c r="H9" s="24" t="s">
        <v>22</v>
      </c>
      <c r="I9" s="1"/>
      <c r="J9" s="1"/>
      <c r="K9" s="24" t="s">
        <v>50</v>
      </c>
      <c r="L9" s="24" t="s">
        <v>26</v>
      </c>
    </row>
    <row r="10" spans="1:12" ht="15">
      <c r="A10" s="11" t="s">
        <v>15</v>
      </c>
      <c r="B10" s="12">
        <f>'[3]ADJENES P1'!$A$33</f>
        <v>31</v>
      </c>
      <c r="C10" s="13">
        <f>'[3]ADJENES P1'!$B$35</f>
        <v>259.51</v>
      </c>
      <c r="D10" s="13">
        <f>'[3]ADJENES P1'!$C$35</f>
        <v>317.4</v>
      </c>
      <c r="E10" s="2"/>
      <c r="F10" s="2"/>
      <c r="G10" s="13">
        <f>'[3]ADJENES P1'!$D$35</f>
        <v>274.66</v>
      </c>
      <c r="H10" s="13">
        <f>'[3]ADJENES P1'!$E$35</f>
        <v>259.51</v>
      </c>
      <c r="I10" s="2"/>
      <c r="J10" s="2"/>
      <c r="K10" s="13">
        <f>G10*12</f>
        <v>3295.92</v>
      </c>
      <c r="L10" s="13">
        <v>2820</v>
      </c>
    </row>
    <row r="11" spans="1:12" ht="15">
      <c r="A11" s="11" t="s">
        <v>16</v>
      </c>
      <c r="B11" s="12">
        <f>'[3]ADJENES P2'!$A$81</f>
        <v>79</v>
      </c>
      <c r="C11" s="13">
        <f>'[3]ADJENES P2'!$B$83</f>
        <v>254.95</v>
      </c>
      <c r="D11" s="13">
        <f>'[3]ADJENES P2'!$C$83</f>
        <v>323.94</v>
      </c>
      <c r="E11" s="2"/>
      <c r="F11" s="2"/>
      <c r="G11" s="13">
        <f>'[3]ADJENES P2'!$D$83</f>
        <v>286.29987341772176</v>
      </c>
      <c r="H11" s="13">
        <f>'[3]ADJENES P2'!$E$83</f>
        <v>284.33</v>
      </c>
      <c r="I11" s="2"/>
      <c r="J11" s="2"/>
      <c r="K11" s="13">
        <f>G11*12</f>
        <v>3435.598481012661</v>
      </c>
      <c r="L11" s="13">
        <v>2820</v>
      </c>
    </row>
    <row r="12" spans="1:12" ht="15">
      <c r="A12" s="11" t="s">
        <v>17</v>
      </c>
      <c r="B12" s="12">
        <f>'[3]ADJENES C1'!$A$124</f>
        <v>122</v>
      </c>
      <c r="C12" s="13">
        <f>'[3]ADJENES C1'!$B$126</f>
        <v>238.03</v>
      </c>
      <c r="D12" s="13">
        <f>'[3]ADJENES C1'!$C$126</f>
        <v>328.4</v>
      </c>
      <c r="E12" s="2"/>
      <c r="F12" s="2"/>
      <c r="G12" s="13">
        <f>'[3]ADJENES C1'!$D$126</f>
        <v>272.79893442622955</v>
      </c>
      <c r="H12" s="13">
        <f>'[3]ADJENES C1'!$E$126</f>
        <v>267.95</v>
      </c>
      <c r="I12" s="2"/>
      <c r="J12" s="2"/>
      <c r="K12" s="13">
        <f>G12*12</f>
        <v>3273.5872131147544</v>
      </c>
      <c r="L12" s="13">
        <v>2820</v>
      </c>
    </row>
    <row r="13" spans="1:12" ht="15">
      <c r="A13" s="11" t="s">
        <v>18</v>
      </c>
      <c r="B13" s="12">
        <f>'[3]ADJENES C2'!$A$60</f>
        <v>58</v>
      </c>
      <c r="C13" s="13">
        <f>'[3]ADJENES C2'!$B$62</f>
        <v>230.91</v>
      </c>
      <c r="D13" s="13">
        <f>'[3]ADJENES C2'!$C$62</f>
        <v>309</v>
      </c>
      <c r="E13" s="2"/>
      <c r="F13" s="2"/>
      <c r="G13" s="13">
        <f>'[3]ADJENES C2'!$D$62</f>
        <v>255.95362068965517</v>
      </c>
      <c r="H13" s="13">
        <f>'[3]ADJENES C2'!$E$62</f>
        <v>245.89</v>
      </c>
      <c r="I13" s="2"/>
      <c r="J13" s="2"/>
      <c r="K13" s="13">
        <f>G13*12</f>
        <v>3071.443448275862</v>
      </c>
      <c r="L13" s="13">
        <v>2820</v>
      </c>
    </row>
    <row r="14" spans="1:12" ht="15">
      <c r="A14" s="24" t="s">
        <v>0</v>
      </c>
      <c r="B14" s="24" t="s">
        <v>1</v>
      </c>
      <c r="C14" s="24" t="s">
        <v>41</v>
      </c>
      <c r="D14" s="24" t="s">
        <v>42</v>
      </c>
      <c r="E14" s="25" t="s">
        <v>43</v>
      </c>
      <c r="F14" s="25" t="s">
        <v>44</v>
      </c>
      <c r="G14" s="24" t="s">
        <v>45</v>
      </c>
      <c r="H14" s="24" t="s">
        <v>46</v>
      </c>
      <c r="I14" s="25" t="s">
        <v>47</v>
      </c>
      <c r="J14" s="25" t="s">
        <v>48</v>
      </c>
      <c r="K14" s="24" t="s">
        <v>49</v>
      </c>
      <c r="L14" s="24" t="s">
        <v>26</v>
      </c>
    </row>
    <row r="15" spans="1:12" ht="15">
      <c r="A15" s="14" t="s">
        <v>27</v>
      </c>
      <c r="B15" s="15">
        <f>'[4]IGR HC'!$A$8</f>
        <v>6</v>
      </c>
      <c r="C15" s="16">
        <f>'[4]IGR HC'!$B$11</f>
        <v>516.03</v>
      </c>
      <c r="D15" s="16">
        <f>'[4]IGR HC'!$C$11</f>
        <v>516.03</v>
      </c>
      <c r="E15" s="16">
        <f>'[4]IGR HC'!$B$12</f>
        <v>933.47</v>
      </c>
      <c r="F15" s="16">
        <f>'[4]IGR HC'!$C$12</f>
        <v>1600.23</v>
      </c>
      <c r="G15" s="16">
        <f>'[4]IGR HC'!$D$11</f>
        <v>516.03</v>
      </c>
      <c r="H15" s="16">
        <f>'[4]IGR HC'!$E$11</f>
        <v>516.03</v>
      </c>
      <c r="I15" s="16">
        <f>'[4]IGR HC'!$D$12</f>
        <v>1215.2849999999999</v>
      </c>
      <c r="J15" s="16">
        <f>'[4]IGR HC'!$E$12</f>
        <v>1098.82</v>
      </c>
      <c r="K15" s="16">
        <f aca="true" t="shared" si="1" ref="K15:K28">(I15)*12</f>
        <v>14583.419999999998</v>
      </c>
      <c r="L15" s="16">
        <v>10357</v>
      </c>
    </row>
    <row r="16" spans="1:12" ht="15">
      <c r="A16" s="14" t="s">
        <v>28</v>
      </c>
      <c r="B16" s="15">
        <f>'[4]IGR C1'!$A$6</f>
        <v>3</v>
      </c>
      <c r="C16" s="16">
        <f>'[4]IGR C1'!$B$8</f>
        <v>516.03</v>
      </c>
      <c r="D16" s="16">
        <f>'[4]IGR C1'!$C$8</f>
        <v>516.03</v>
      </c>
      <c r="E16" s="16">
        <f>'[4]IGR C1'!$B$9</f>
        <v>763.86</v>
      </c>
      <c r="F16" s="16">
        <f>'[4]IGR C1'!$C$9</f>
        <v>763.86</v>
      </c>
      <c r="G16" s="16">
        <f>'[4]IGR C1'!$D$8</f>
        <v>516.03</v>
      </c>
      <c r="H16" s="16">
        <f>'[4]IGR C1'!$E$8</f>
        <v>516.03</v>
      </c>
      <c r="I16" s="16">
        <f>'[4]IGR C1'!$D$9</f>
        <v>763.86</v>
      </c>
      <c r="J16" s="16">
        <f>'[4]IGR C1'!$E$9</f>
        <v>763.86</v>
      </c>
      <c r="K16" s="16">
        <f t="shared" si="1"/>
        <v>9166.32</v>
      </c>
      <c r="L16" s="16">
        <v>10357</v>
      </c>
    </row>
    <row r="17" spans="1:12" ht="15">
      <c r="A17" s="14" t="s">
        <v>29</v>
      </c>
      <c r="B17" s="15">
        <f>'[4]IGR C2'!$A$23</f>
        <v>21</v>
      </c>
      <c r="C17" s="16">
        <f>'[4]IGR C2'!$B$25</f>
        <v>422.7</v>
      </c>
      <c r="D17" s="16">
        <f>'[4]IGR C2'!$C$25</f>
        <v>516.03</v>
      </c>
      <c r="E17" s="16">
        <f>'[4]IGR C2'!$B$26</f>
        <v>594.53</v>
      </c>
      <c r="F17" s="16">
        <f>'[4]IGR C2'!$C$26</f>
        <v>784.04</v>
      </c>
      <c r="G17" s="16">
        <f>'[4]IGR C2'!$D$25</f>
        <v>497.3639999999999</v>
      </c>
      <c r="H17" s="16">
        <f>'[4]IGR C2'!$E$25</f>
        <v>516.03</v>
      </c>
      <c r="I17" s="16">
        <f>'[4]IGR C2'!$D$26</f>
        <v>625.3757142857144</v>
      </c>
      <c r="J17" s="16">
        <f>'[4]IGR C2'!$E$26</f>
        <v>594.53</v>
      </c>
      <c r="K17" s="16">
        <f t="shared" si="1"/>
        <v>7504.508571428572</v>
      </c>
      <c r="L17" s="16">
        <v>10357</v>
      </c>
    </row>
    <row r="18" spans="1:12" ht="15">
      <c r="A18" s="20" t="s">
        <v>30</v>
      </c>
      <c r="B18" s="21">
        <f>'[4]IGE HC'!$A$6</f>
        <v>3</v>
      </c>
      <c r="C18" s="22">
        <f>'[4]IGE HC'!$B$8</f>
        <v>227.82</v>
      </c>
      <c r="D18" s="22">
        <f>'[4]IGE HC'!$C$8</f>
        <v>323.89</v>
      </c>
      <c r="E18" s="22">
        <f>'[4]IGE HC'!$B$9</f>
        <v>500.57</v>
      </c>
      <c r="F18" s="22">
        <f>'[4]IGE HC'!$C$9</f>
        <v>500.57</v>
      </c>
      <c r="G18" s="22">
        <f>'[4]IGE HC'!$D$8</f>
        <v>291.8666666666667</v>
      </c>
      <c r="H18" s="22">
        <f>'[4]IGE HC'!$E$8</f>
        <v>323.89</v>
      </c>
      <c r="I18" s="22">
        <f>'[4]IGE HC'!$D$9</f>
        <v>500.57</v>
      </c>
      <c r="J18" s="22">
        <f>'[4]IGE HC'!$E$9</f>
        <v>500.57</v>
      </c>
      <c r="K18" s="22">
        <f t="shared" si="1"/>
        <v>6006.84</v>
      </c>
      <c r="L18" s="22">
        <v>5147</v>
      </c>
    </row>
    <row r="19" spans="1:12" ht="15">
      <c r="A19" s="20" t="s">
        <v>31</v>
      </c>
      <c r="B19" s="21">
        <f>'[4]IGE C1'!$A$11</f>
        <v>9</v>
      </c>
      <c r="C19" s="22">
        <f>'[4]IGE C1'!$B$13</f>
        <v>323.89</v>
      </c>
      <c r="D19" s="22">
        <f>'[4]IGE C1'!$C$13</f>
        <v>516.03</v>
      </c>
      <c r="E19" s="22">
        <f>'[4]IGE C1'!$B$14</f>
        <v>425.06</v>
      </c>
      <c r="F19" s="22">
        <f>'[4]IGE C1'!$C$14</f>
        <v>625.09</v>
      </c>
      <c r="G19" s="22">
        <f>'[4]IGE C1'!$D$13</f>
        <v>414.7942857142857</v>
      </c>
      <c r="H19" s="22">
        <f>'[4]IGE C1'!$E$13</f>
        <v>422.7</v>
      </c>
      <c r="I19" s="22">
        <f>'[4]IGE C1'!$D$14</f>
        <v>453.30555555555554</v>
      </c>
      <c r="J19" s="22">
        <f>'[4]IGE C1'!$E$14</f>
        <v>425.06</v>
      </c>
      <c r="K19" s="22">
        <f t="shared" si="1"/>
        <v>5439.666666666666</v>
      </c>
      <c r="L19" s="22">
        <v>5147</v>
      </c>
    </row>
    <row r="20" spans="1:12" ht="15">
      <c r="A20" s="20" t="s">
        <v>32</v>
      </c>
      <c r="B20" s="21">
        <f>'[4]IGE C2'!$A$64</f>
        <v>62</v>
      </c>
      <c r="C20" s="22">
        <f>'[4]IGE C2'!$B$66</f>
        <v>161.95</v>
      </c>
      <c r="D20" s="22">
        <f>'[4]IGE C2'!$C$66</f>
        <v>585</v>
      </c>
      <c r="E20" s="22">
        <f>'[4]IGE C2'!$B$67</f>
        <v>212.53</v>
      </c>
      <c r="F20" s="22">
        <f>'[4]IGE C2'!$C$67</f>
        <v>651.75</v>
      </c>
      <c r="G20" s="22">
        <f>'[4]IGE C2'!$D$66</f>
        <v>324.2944444444445</v>
      </c>
      <c r="H20" s="22">
        <f>'[4]IGE C2'!$E$66</f>
        <v>294.09</v>
      </c>
      <c r="I20" s="22">
        <f>'[4]IGE C2'!$D$67</f>
        <v>438.3780327868855</v>
      </c>
      <c r="J20" s="22">
        <f>'[4]IGE C2'!$E$67</f>
        <v>425.06</v>
      </c>
      <c r="K20" s="22">
        <f t="shared" si="1"/>
        <v>5260.536393442626</v>
      </c>
      <c r="L20" s="22">
        <v>5147</v>
      </c>
    </row>
    <row r="21" spans="1:12" ht="15">
      <c r="A21" s="17" t="s">
        <v>33</v>
      </c>
      <c r="B21" s="18">
        <f>'[4]ASI'!$A$6</f>
        <v>4</v>
      </c>
      <c r="C21" s="19">
        <f>'[4]ASI'!$B$8</f>
        <v>343.1</v>
      </c>
      <c r="D21" s="19">
        <f>'[4]ASI'!$C$8</f>
        <v>428.74</v>
      </c>
      <c r="E21" s="19">
        <f>'[4]ASI'!$B$9</f>
        <v>327.83</v>
      </c>
      <c r="F21" s="19">
        <f>'[4]ASI'!$C$9</f>
        <v>416.73</v>
      </c>
      <c r="G21" s="19">
        <f>'[4]ASI'!$D$8</f>
        <v>371.6466666666667</v>
      </c>
      <c r="H21" s="19">
        <f>'[4]ASI'!$E$8</f>
        <v>343.1</v>
      </c>
      <c r="I21" s="19">
        <f>'[4]ASI'!$D$9</f>
        <v>350.055</v>
      </c>
      <c r="J21" s="19">
        <f>'[4]ASI'!$E$9</f>
        <v>327.83</v>
      </c>
      <c r="K21" s="19">
        <f t="shared" si="1"/>
        <v>4200.66</v>
      </c>
      <c r="L21" s="19">
        <v>3984</v>
      </c>
    </row>
    <row r="22" spans="1:12" ht="15">
      <c r="A22" s="14" t="s">
        <v>35</v>
      </c>
      <c r="B22" s="15">
        <f>'[4]Tec CE'!$A$12</f>
        <v>10</v>
      </c>
      <c r="C22" s="16">
        <f>'[4]Tec CE'!$B$14</f>
        <v>343.1</v>
      </c>
      <c r="D22" s="16">
        <f>'[4]Tec CE'!$C$14</f>
        <v>428.88</v>
      </c>
      <c r="E22" s="16">
        <f>'[4]Tec CE'!$B$15</f>
        <v>308.74</v>
      </c>
      <c r="F22" s="16">
        <f>'[4]Tec CE'!$C$15</f>
        <v>381.17</v>
      </c>
      <c r="G22" s="16">
        <f>'[4]Tec CE'!$D$14</f>
        <v>361.012</v>
      </c>
      <c r="H22" s="16">
        <f>'[4]Tec CE'!$E$14</f>
        <v>343.1</v>
      </c>
      <c r="I22" s="16">
        <f>'[4]Tec CE'!$D$15</f>
        <v>315.983</v>
      </c>
      <c r="J22" s="16">
        <f>'[4]Tec CE'!$E$15</f>
        <v>308.74</v>
      </c>
      <c r="K22" s="16">
        <f t="shared" si="1"/>
        <v>3791.7960000000003</v>
      </c>
      <c r="L22" s="16">
        <v>3227</v>
      </c>
    </row>
    <row r="23" spans="1:12" ht="15">
      <c r="A23" s="14" t="s">
        <v>34</v>
      </c>
      <c r="B23" s="15">
        <f>'[4]Tec CS'!$A$9</f>
        <v>7</v>
      </c>
      <c r="C23" s="16">
        <f>'[4]Tec CS'!$B$11</f>
        <v>343.1</v>
      </c>
      <c r="D23" s="16">
        <f>'[4]Tec CS'!$C$11</f>
        <v>389.77</v>
      </c>
      <c r="E23" s="16">
        <f>'[4]Tec CS'!$B$12</f>
        <v>282.24</v>
      </c>
      <c r="F23" s="16">
        <f>'[4]Tec CS'!$C$12</f>
        <v>340.05</v>
      </c>
      <c r="G23" s="16">
        <f>'[4]Tec CS'!$D$11</f>
        <v>358.6566666666667</v>
      </c>
      <c r="H23" s="16">
        <f>'[4]Tec CS'!$E$11</f>
        <v>343.1</v>
      </c>
      <c r="I23" s="16">
        <f>'[4]Tec CS'!$D$12</f>
        <v>290.49857142857144</v>
      </c>
      <c r="J23" s="16">
        <f>'[4]Tec CS'!$E$12</f>
        <v>282.24</v>
      </c>
      <c r="K23" s="16">
        <f t="shared" si="1"/>
        <v>3485.982857142857</v>
      </c>
      <c r="L23" s="16">
        <v>3227</v>
      </c>
    </row>
    <row r="24" spans="1:12" ht="15">
      <c r="A24" s="14" t="s">
        <v>36</v>
      </c>
      <c r="B24" s="15">
        <f>'[4]Tec CN'!$A$27</f>
        <v>25</v>
      </c>
      <c r="C24" s="16">
        <f>'[4]Tec CN'!$B$29</f>
        <v>343.1</v>
      </c>
      <c r="D24" s="16">
        <f>'[4]Tec CN'!$C$29</f>
        <v>389.77</v>
      </c>
      <c r="E24" s="16">
        <f>'[4]Tec CN'!$B$30</f>
        <v>117.88</v>
      </c>
      <c r="F24" s="16">
        <f>'[4]Tec CN'!$C$30</f>
        <v>340.05</v>
      </c>
      <c r="G24" s="16">
        <f>'[4]Tec CN'!$D$29</f>
        <v>359.333043478261</v>
      </c>
      <c r="H24" s="16">
        <f>'[4]Tec CN'!$E$29</f>
        <v>343.1</v>
      </c>
      <c r="I24" s="16">
        <f>'[4]Tec CN'!$D$30</f>
        <v>277.9779999999999</v>
      </c>
      <c r="J24" s="16">
        <f>'[4]Tec CN'!$E$30</f>
        <v>282.24</v>
      </c>
      <c r="K24" s="16">
        <f t="shared" si="1"/>
        <v>3335.735999999999</v>
      </c>
      <c r="L24" s="16">
        <v>3227</v>
      </c>
    </row>
    <row r="25" spans="1:12" ht="15">
      <c r="A25" s="17" t="s">
        <v>37</v>
      </c>
      <c r="B25" s="18">
        <f>'[4]ATRF P1'!$A$8</f>
        <v>6</v>
      </c>
      <c r="C25" s="19">
        <f>'[4]ATRF P1'!$B$10</f>
        <v>178.41</v>
      </c>
      <c r="D25" s="19">
        <f>'[4]ATRF P1'!$C$10</f>
        <v>343.1</v>
      </c>
      <c r="E25" s="19">
        <f>'[4]ATRF P1'!$B$11</f>
        <v>194.55</v>
      </c>
      <c r="F25" s="19">
        <f>'[4]ATRF P1'!$C$11</f>
        <v>273.52</v>
      </c>
      <c r="G25" s="19">
        <f>'[4]ATRF P1'!$D$10</f>
        <v>243.60000000000002</v>
      </c>
      <c r="H25" s="19">
        <f>'[4]ATRF P1'!$E$10</f>
        <v>209.29</v>
      </c>
      <c r="I25" s="19">
        <f>'[4]ATRF P1'!$D$11</f>
        <v>246.8733333333333</v>
      </c>
      <c r="J25" s="19">
        <f>'[4]ATRF P1'!$E$11</f>
        <v>246.55</v>
      </c>
      <c r="K25" s="19">
        <f t="shared" si="1"/>
        <v>2962.4799999999996</v>
      </c>
      <c r="L25" s="19">
        <v>2824</v>
      </c>
    </row>
    <row r="26" spans="1:12" ht="15">
      <c r="A26" s="17" t="s">
        <v>38</v>
      </c>
      <c r="B26" s="18">
        <f>'[4]ATRF P2'!$A$15</f>
        <v>12</v>
      </c>
      <c r="C26" s="19">
        <f>'[4]ATRF P2'!$B$17</f>
        <v>178.41</v>
      </c>
      <c r="D26" s="19">
        <f>'[4]ATRF P2'!$C$17</f>
        <v>343.1</v>
      </c>
      <c r="E26" s="19">
        <f>'[4]ATRF P2'!$B$18</f>
        <v>208.03</v>
      </c>
      <c r="F26" s="19">
        <f>'[4]ATRF P2'!$C$18</f>
        <v>288.93</v>
      </c>
      <c r="G26" s="19">
        <f>'[4]ATRF P2'!$D$17</f>
        <v>201.93714285714287</v>
      </c>
      <c r="H26" s="19">
        <f>'[4]ATRF P2'!$E$17</f>
        <v>178.41</v>
      </c>
      <c r="I26" s="19">
        <f>'[4]ATRF P2'!$D$18</f>
        <v>254.31833333333336</v>
      </c>
      <c r="J26" s="19">
        <f>'[4]ATRF P2'!$E$18</f>
        <v>250.29500000000002</v>
      </c>
      <c r="K26" s="19">
        <f t="shared" si="1"/>
        <v>3051.82</v>
      </c>
      <c r="L26" s="19">
        <v>2824</v>
      </c>
    </row>
    <row r="27" spans="1:12" ht="15">
      <c r="A27" s="17" t="s">
        <v>39</v>
      </c>
      <c r="B27" s="18">
        <f>'[4]ATRF C1'!$A$21</f>
        <v>18</v>
      </c>
      <c r="C27" s="19">
        <f>'[4]ATRF C1'!$B$23</f>
        <v>178.41</v>
      </c>
      <c r="D27" s="19">
        <f>'[4]ATRF C1'!$C$23</f>
        <v>178.41</v>
      </c>
      <c r="E27" s="19">
        <f>'[4]ATRF C1'!$B$24</f>
        <v>152.42</v>
      </c>
      <c r="F27" s="19">
        <f>'[4]ATRF C1'!$C$24</f>
        <v>282.26</v>
      </c>
      <c r="G27" s="19">
        <f>'[4]ATRF C1'!$D$23</f>
        <v>178.41000000000003</v>
      </c>
      <c r="H27" s="19">
        <f>'[4]ATRF C1'!$E$23</f>
        <v>178.41</v>
      </c>
      <c r="I27" s="19">
        <f>'[4]ATRF C1'!$D$24</f>
        <v>250.69222222222228</v>
      </c>
      <c r="J27" s="19">
        <f>'[4]ATRF C1'!$E$24</f>
        <v>247.92000000000002</v>
      </c>
      <c r="K27" s="19">
        <f t="shared" si="1"/>
        <v>3008.3066666666673</v>
      </c>
      <c r="L27" s="19">
        <v>2824</v>
      </c>
    </row>
    <row r="28" spans="1:12" ht="15">
      <c r="A28" s="17" t="s">
        <v>40</v>
      </c>
      <c r="B28" s="18">
        <f>'[4]ATRF C2'!$A$23</f>
        <v>20</v>
      </c>
      <c r="C28" s="3"/>
      <c r="D28" s="3"/>
      <c r="E28" s="19">
        <f>'[4]ATRF C2'!$B$25</f>
        <v>246.51</v>
      </c>
      <c r="F28" s="19">
        <f>'[4]ATRF C2'!$C$25</f>
        <v>282.26</v>
      </c>
      <c r="G28" s="3"/>
      <c r="H28" s="3"/>
      <c r="I28" s="19">
        <f>'[4]ATRF C2'!$D$25</f>
        <v>262.644</v>
      </c>
      <c r="J28" s="19">
        <f>'[4]ATRF C2'!$E$25</f>
        <v>249.33</v>
      </c>
      <c r="K28" s="19">
        <f t="shared" si="1"/>
        <v>3151.728</v>
      </c>
      <c r="L28" s="19">
        <v>2824</v>
      </c>
    </row>
  </sheetData>
  <sheetProtection sheet="1" objects="1" scenarios="1"/>
  <mergeCells count="1">
    <mergeCell ref="A1:J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utilisateur1</dc:creator>
  <cp:keywords/>
  <dc:description/>
  <cp:lastModifiedBy>spaseen31 spaseen31</cp:lastModifiedBy>
  <cp:lastPrinted>2015-03-19T07:28:50Z</cp:lastPrinted>
  <dcterms:created xsi:type="dcterms:W3CDTF">2015-03-11T15:28:30Z</dcterms:created>
  <dcterms:modified xsi:type="dcterms:W3CDTF">2015-04-24T11:50:10Z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